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codeName="ThisWorkbook" checkCompatibility="1" autoCompressPictures="0"/>
  <mc:AlternateContent xmlns:mc="http://schemas.openxmlformats.org/markup-compatibility/2006">
    <mc:Choice Requires="x15">
      <x15ac:absPath xmlns:x15ac="http://schemas.microsoft.com/office/spreadsheetml/2010/11/ac" url="/Users/cburd/Downloads/"/>
    </mc:Choice>
  </mc:AlternateContent>
  <xr:revisionPtr revIDLastSave="0" documentId="13_ncr:1_{43EE15D3-8ECC-FE4E-9D6E-ACFF5A44974A}" xr6:coauthVersionLast="47" xr6:coauthVersionMax="47" xr10:uidLastSave="{00000000-0000-0000-0000-000000000000}"/>
  <bookViews>
    <workbookView xWindow="0" yWindow="500" windowWidth="20380" windowHeight="12220" tabRatio="564" xr2:uid="{00000000-000D-0000-FFFF-FFFF00000000}"/>
  </bookViews>
  <sheets>
    <sheet name="Inputs" sheetId="2" r:id="rId1"/>
    <sheet name="ROI Calc" sheetId="5" state="hidden" r:id="rId2"/>
    <sheet name="SOURCE VALUES" sheetId="7" state="hidden" r:id="rId3"/>
  </sheets>
  <externalReferences>
    <externalReference r:id="rId4"/>
    <externalReference r:id="rId5"/>
  </externalReferences>
  <definedNames>
    <definedName name="_xlnm._FilterDatabase" localSheetId="1" hidden="1">'ROI Calc'!$D$4:$E$11</definedName>
    <definedName name="Discount">Inputs!#REF!</definedName>
    <definedName name="FlexYN">[1]Calculations!$C$14</definedName>
    <definedName name="ForrCost">[2]ForrVars!$B$3</definedName>
    <definedName name="ForrNumberYears">[2]Variables!$C$3</definedName>
    <definedName name="ForrVarType1">[2]ForrVars!$B$10</definedName>
    <definedName name="NumberYears">[1]Calculations!$C$17</definedName>
    <definedName name="_xlnm.Print_Area" localSheetId="0">Inputs!$A$1:$J$42</definedName>
    <definedName name="ProjDiscRate">Inputs!#REF!</definedName>
    <definedName name="SizeofOrg">'SOURCE VALUES'!$A$2:$A$7</definedName>
    <definedName name="Z_566A5BD7_613A_4715_8B39_0A53EE3D96F0_.wvu.Cols" localSheetId="0" hidden="1">Inputs!#REF!</definedName>
    <definedName name="Z_566A5BD7_613A_4715_8B39_0A53EE3D96F0_.wvu.Cols" localSheetId="1" hidden="1">'ROI Calc'!$A:$B</definedName>
    <definedName name="Z_566A5BD7_613A_4715_8B39_0A53EE3D96F0_.wvu.FilterData" localSheetId="1" hidden="1">'ROI Calc'!$D$4:$E$11</definedName>
    <definedName name="Z_566A5BD7_613A_4715_8B39_0A53EE3D96F0_.wvu.PrintArea" localSheetId="0" hidden="1">Inputs!$A$1:$J$42</definedName>
    <definedName name="Z_566A5BD7_613A_4715_8B39_0A53EE3D96F0_.wvu.Rows" localSheetId="0" hidden="1">Inputs!#REF!,Inputs!#REF!</definedName>
  </definedNames>
  <calcPr calcId="191029"/>
  <customWorkbookViews>
    <customWorkbookView name="Sadaf Roshan - Personal View" guid="{566A5BD7-613A-4715-8B39-0A53EE3D96F0}" mergeInterval="0" personalView="1" maximized="1" xWindow="1" yWindow="1" windowWidth="1280" windowHeight="537" tabRatio="564" activeSheetId="2"/>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2" l="1"/>
  <c r="E22" i="2" l="1"/>
  <c r="E24" i="2"/>
  <c r="E33" i="2" s="1"/>
  <c r="E23" i="2"/>
  <c r="E32" i="2" s="1"/>
  <c r="E34" i="2" s="1"/>
  <c r="E25" i="2" l="1"/>
  <c r="E27" i="2"/>
  <c r="E28" i="2" s="1"/>
  <c r="E36" i="2"/>
  <c r="E37" i="2" s="1"/>
  <c r="E39" i="2" l="1"/>
  <c r="E26" i="5"/>
  <c r="E25" i="5"/>
  <c r="E24" i="5"/>
  <c r="E23" i="5"/>
  <c r="E22" i="5"/>
  <c r="E21" i="5"/>
  <c r="E20" i="5"/>
  <c r="E18" i="5"/>
  <c r="G18" i="5" s="1"/>
  <c r="E17" i="5"/>
  <c r="E5" i="5"/>
  <c r="G5" i="5" s="1"/>
  <c r="E6" i="5"/>
  <c r="G6" i="5" s="1"/>
  <c r="E7" i="5"/>
  <c r="G7" i="5" s="1"/>
  <c r="E8" i="5"/>
  <c r="G8" i="5" s="1"/>
  <c r="E9" i="5"/>
  <c r="E10" i="5"/>
  <c r="E11" i="5"/>
  <c r="U21" i="5"/>
  <c r="AC21" i="5" s="1"/>
  <c r="U22" i="5"/>
  <c r="U7" i="5" s="1"/>
  <c r="AC7" i="5" s="1"/>
  <c r="U23" i="5"/>
  <c r="AC23" i="5" s="1"/>
  <c r="G9" i="5"/>
  <c r="O9" i="5" s="1"/>
  <c r="U24" i="5"/>
  <c r="AC24" i="5" s="1"/>
  <c r="U9" i="5"/>
  <c r="AC9" i="5" s="1"/>
  <c r="G10" i="5"/>
  <c r="O10" i="5" s="1"/>
  <c r="U25" i="5"/>
  <c r="U10" i="5" s="1"/>
  <c r="AC10" i="5" s="1"/>
  <c r="G11" i="5"/>
  <c r="O11" i="5" s="1"/>
  <c r="U26" i="5"/>
  <c r="AC26" i="5" s="1"/>
  <c r="E16" i="5"/>
  <c r="J16" i="5"/>
  <c r="X16" i="5" s="1"/>
  <c r="K16" i="5"/>
  <c r="Y16" i="5" s="1"/>
  <c r="L16" i="5"/>
  <c r="Z16" i="5" s="1"/>
  <c r="U16" i="5"/>
  <c r="J17" i="5"/>
  <c r="X17" i="5" s="1"/>
  <c r="X4" i="5" s="1"/>
  <c r="K17" i="5"/>
  <c r="Y17" i="5" s="1"/>
  <c r="Y4" i="5" s="1"/>
  <c r="L17" i="5"/>
  <c r="Z17" i="5" s="1"/>
  <c r="Z4" i="5" s="1"/>
  <c r="U17" i="5"/>
  <c r="V18" i="5"/>
  <c r="W18" i="5"/>
  <c r="X18" i="5"/>
  <c r="Y18" i="5"/>
  <c r="Z18" i="5"/>
  <c r="E19" i="5"/>
  <c r="J19" i="5"/>
  <c r="X19" i="5" s="1"/>
  <c r="K19" i="5"/>
  <c r="Y19" i="5" s="1"/>
  <c r="L19" i="5"/>
  <c r="Z19" i="5" s="1"/>
  <c r="U19" i="5"/>
  <c r="AC19" i="5" s="1"/>
  <c r="J20" i="5"/>
  <c r="X20" i="5" s="1"/>
  <c r="X5" i="5" s="1"/>
  <c r="K20" i="5"/>
  <c r="Y20" i="5" s="1"/>
  <c r="L20" i="5"/>
  <c r="L5" i="5" s="1"/>
  <c r="U20" i="5"/>
  <c r="AC20" i="5" s="1"/>
  <c r="J21" i="5"/>
  <c r="X21" i="5" s="1"/>
  <c r="X6" i="5" s="1"/>
  <c r="K21" i="5"/>
  <c r="Y21" i="5" s="1"/>
  <c r="Y6" i="5" s="1"/>
  <c r="L21" i="5"/>
  <c r="Z21" i="5" s="1"/>
  <c r="Z6" i="5" s="1"/>
  <c r="J22" i="5"/>
  <c r="X22" i="5" s="1"/>
  <c r="X7" i="5" s="1"/>
  <c r="K22" i="5"/>
  <c r="Y22" i="5" s="1"/>
  <c r="Y7" i="5" s="1"/>
  <c r="L22" i="5"/>
  <c r="L7" i="5" s="1"/>
  <c r="J23" i="5"/>
  <c r="X23" i="5" s="1"/>
  <c r="X8" i="5" s="1"/>
  <c r="K23" i="5"/>
  <c r="K8" i="5" s="1"/>
  <c r="L23" i="5"/>
  <c r="Z23" i="5" s="1"/>
  <c r="Z8" i="5" s="1"/>
  <c r="H24" i="5"/>
  <c r="V24" i="5" s="1"/>
  <c r="H9" i="5"/>
  <c r="I24" i="5"/>
  <c r="W24" i="5" s="1"/>
  <c r="I9" i="5"/>
  <c r="J24" i="5"/>
  <c r="X24" i="5" s="1"/>
  <c r="J9" i="5"/>
  <c r="K24" i="5"/>
  <c r="Y24" i="5" s="1"/>
  <c r="K9" i="5"/>
  <c r="L24" i="5"/>
  <c r="Z24" i="5" s="1"/>
  <c r="L9" i="5"/>
  <c r="O24" i="5"/>
  <c r="V9" i="5"/>
  <c r="W9" i="5"/>
  <c r="X9" i="5"/>
  <c r="Y9" i="5"/>
  <c r="Z9" i="5"/>
  <c r="H25" i="5"/>
  <c r="V25" i="5" s="1"/>
  <c r="I25" i="5"/>
  <c r="I10" i="5" s="1"/>
  <c r="J25" i="5"/>
  <c r="J10" i="5" s="1"/>
  <c r="K25" i="5"/>
  <c r="K10" i="5" s="1"/>
  <c r="L25" i="5"/>
  <c r="Z25" i="5" s="1"/>
  <c r="Z10" i="5" s="1"/>
  <c r="O25" i="5"/>
  <c r="H26" i="5"/>
  <c r="V26" i="5" s="1"/>
  <c r="I26" i="5"/>
  <c r="I11" i="5" s="1"/>
  <c r="J26" i="5"/>
  <c r="X26" i="5" s="1"/>
  <c r="X11" i="5" s="1"/>
  <c r="K26" i="5"/>
  <c r="K11" i="5" s="1"/>
  <c r="L26" i="5"/>
  <c r="Z26" i="5" s="1"/>
  <c r="Z11" i="5" s="1"/>
  <c r="O26" i="5"/>
  <c r="H33" i="5"/>
  <c r="H34" i="5"/>
  <c r="H35" i="5"/>
  <c r="H39" i="5"/>
  <c r="H40" i="5"/>
  <c r="H41" i="5"/>
  <c r="H19" i="5"/>
  <c r="N19" i="5" s="1"/>
  <c r="I19" i="5"/>
  <c r="W19" i="5" s="1"/>
  <c r="H17" i="5"/>
  <c r="V17" i="5" s="1"/>
  <c r="I17" i="5"/>
  <c r="W17" i="5" s="1"/>
  <c r="W4" i="5" s="1"/>
  <c r="O19" i="5"/>
  <c r="O17" i="5"/>
  <c r="AC17" i="5"/>
  <c r="H22" i="5"/>
  <c r="H7" i="5" s="1"/>
  <c r="I22" i="5"/>
  <c r="I7" i="5" s="1"/>
  <c r="H21" i="5"/>
  <c r="H6" i="5" s="1"/>
  <c r="I21" i="5"/>
  <c r="W21" i="5" s="1"/>
  <c r="W6" i="5" s="1"/>
  <c r="H20" i="5"/>
  <c r="H5" i="5" s="1"/>
  <c r="I20" i="5"/>
  <c r="W20" i="5" s="1"/>
  <c r="W5" i="5" s="1"/>
  <c r="H23" i="5"/>
  <c r="N23" i="5" s="1"/>
  <c r="I23" i="5"/>
  <c r="I8" i="5" s="1"/>
  <c r="O21" i="5"/>
  <c r="O22" i="5"/>
  <c r="O20" i="5"/>
  <c r="H16" i="5"/>
  <c r="N16" i="5" s="1"/>
  <c r="I16" i="5"/>
  <c r="I4" i="5" s="1"/>
  <c r="O23" i="5"/>
  <c r="O16" i="5"/>
  <c r="AC16" i="5"/>
  <c r="I5" i="5" l="1"/>
  <c r="K4" i="5"/>
  <c r="J11" i="5"/>
  <c r="N25" i="5"/>
  <c r="H10" i="5"/>
  <c r="N10" i="5" s="1"/>
  <c r="J4" i="5"/>
  <c r="AB24" i="5"/>
  <c r="V22" i="5"/>
  <c r="V7" i="5" s="1"/>
  <c r="AB7" i="5" s="1"/>
  <c r="U11" i="5"/>
  <c r="AC11" i="5" s="1"/>
  <c r="Y26" i="5"/>
  <c r="Y11" i="5" s="1"/>
  <c r="N9" i="5"/>
  <c r="AC22" i="5"/>
  <c r="I6" i="5"/>
  <c r="X25" i="5"/>
  <c r="X10" i="5" s="1"/>
  <c r="N21" i="5"/>
  <c r="V20" i="5"/>
  <c r="N26" i="5"/>
  <c r="L4" i="5"/>
  <c r="AC25" i="5"/>
  <c r="L11" i="5"/>
  <c r="Y25" i="5"/>
  <c r="Y10" i="5" s="1"/>
  <c r="J6" i="5"/>
  <c r="U6" i="5"/>
  <c r="AC6" i="5" s="1"/>
  <c r="N17" i="5"/>
  <c r="U30" i="5"/>
  <c r="Z20" i="5"/>
  <c r="Z5" i="5" s="1"/>
  <c r="V21" i="5"/>
  <c r="V6" i="5" s="1"/>
  <c r="H4" i="5"/>
  <c r="Y23" i="5"/>
  <c r="Y8" i="5" s="1"/>
  <c r="AB9" i="5"/>
  <c r="N24" i="5"/>
  <c r="K7" i="5"/>
  <c r="K6" i="5"/>
  <c r="K5" i="5"/>
  <c r="J8" i="5"/>
  <c r="V16" i="5"/>
  <c r="AB16" i="5" s="1"/>
  <c r="V19" i="5"/>
  <c r="AB19" i="5" s="1"/>
  <c r="W16" i="5"/>
  <c r="W23" i="5"/>
  <c r="W8" i="5" s="1"/>
  <c r="N20" i="5"/>
  <c r="Z22" i="5"/>
  <c r="Z7" i="5" s="1"/>
  <c r="H8" i="5"/>
  <c r="N8" i="5" s="1"/>
  <c r="H11" i="5"/>
  <c r="N11" i="5" s="1"/>
  <c r="L10" i="5"/>
  <c r="L8" i="5"/>
  <c r="V11" i="5"/>
  <c r="AB26" i="5"/>
  <c r="AB17" i="5"/>
  <c r="V4" i="5"/>
  <c r="O5" i="5"/>
  <c r="N5" i="5"/>
  <c r="O8" i="5"/>
  <c r="N6" i="5"/>
  <c r="O6" i="5"/>
  <c r="V10" i="5"/>
  <c r="AB10" i="5" s="1"/>
  <c r="AB25" i="5"/>
  <c r="N7" i="5"/>
  <c r="O7" i="5"/>
  <c r="G4" i="5"/>
  <c r="N18" i="5"/>
  <c r="O18" i="5"/>
  <c r="U18" i="5"/>
  <c r="J7" i="5"/>
  <c r="L6" i="5"/>
  <c r="Y5" i="5"/>
  <c r="U8" i="5"/>
  <c r="U5" i="5"/>
  <c r="J5" i="5"/>
  <c r="N22" i="5"/>
  <c r="W26" i="5"/>
  <c r="W11" i="5" s="1"/>
  <c r="W25" i="5"/>
  <c r="W10" i="5" s="1"/>
  <c r="V23" i="5"/>
  <c r="W22" i="5"/>
  <c r="W7" i="5" s="1"/>
  <c r="AB22" i="5" l="1"/>
  <c r="V30" i="5"/>
  <c r="AB21" i="5"/>
  <c r="AB11" i="5"/>
  <c r="V5" i="5"/>
  <c r="AB5" i="5" s="1"/>
  <c r="AB20" i="5"/>
  <c r="AB6" i="5"/>
  <c r="AC8" i="5"/>
  <c r="U4" i="5"/>
  <c r="AB18" i="5"/>
  <c r="AC18" i="5"/>
  <c r="O4" i="5"/>
  <c r="N4" i="5"/>
  <c r="AC5" i="5"/>
  <c r="AB23" i="5"/>
  <c r="V8" i="5"/>
  <c r="AB8" i="5" s="1"/>
  <c r="AB4" i="5" l="1"/>
  <c r="A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Forrester Research Inc.</author>
  </authors>
  <commentList>
    <comment ref="F14" authorId="0" shapeId="0" xr:uid="{00000000-0006-0000-0200-000001000000}">
      <text>
        <r>
          <rPr>
            <b/>
            <sz val="8"/>
            <color indexed="81"/>
            <rFont val="Tahoma"/>
            <family val="2"/>
          </rPr>
          <t>Forrester Research Inc.:</t>
        </r>
        <r>
          <rPr>
            <sz val="8"/>
            <color indexed="81"/>
            <rFont val="Tahoma"/>
            <family val="2"/>
          </rPr>
          <t xml:space="preserve">
This scenario assumes that only 100% of the benefit is realized.
</t>
        </r>
      </text>
    </comment>
  </commentList>
</comments>
</file>

<file path=xl/sharedStrings.xml><?xml version="1.0" encoding="utf-8"?>
<sst xmlns="http://schemas.openxmlformats.org/spreadsheetml/2006/main" count="118" uniqueCount="71">
  <si>
    <t>Presented by:</t>
  </si>
  <si>
    <t>Assumptions</t>
  </si>
  <si>
    <t>DISCOUNTED CASH FLOW</t>
  </si>
  <si>
    <t>Total line to be transferred to "ROI" worksheet</t>
  </si>
  <si>
    <t>F</t>
  </si>
  <si>
    <t>Non-risk-adjusted</t>
  </si>
  <si>
    <t>Risk Adjustment</t>
  </si>
  <si>
    <t>Risk-Adjusted</t>
  </si>
  <si>
    <t>Item</t>
  </si>
  <si>
    <t>Description</t>
  </si>
  <si>
    <t>Value</t>
  </si>
  <si>
    <t>Percent of benefit</t>
  </si>
  <si>
    <t>Year 0</t>
  </si>
  <si>
    <t>Year 1</t>
  </si>
  <si>
    <t>Year 2</t>
  </si>
  <si>
    <t>Year 3</t>
  </si>
  <si>
    <t>Year 4</t>
  </si>
  <si>
    <t>Year 5</t>
  </si>
  <si>
    <t>Low</t>
  </si>
  <si>
    <t>Likely</t>
  </si>
  <si>
    <t>Hi</t>
  </si>
  <si>
    <t>Tip: For the Excel NPV function to calculate properly, be sure there is a zero in every Year cell (not a blank cell)</t>
  </si>
  <si>
    <t>Low
estimate</t>
  </si>
  <si>
    <t>Most likely
estimate</t>
  </si>
  <si>
    <t>High
estimate</t>
  </si>
  <si>
    <t>Risk adjustment to costs</t>
  </si>
  <si>
    <t>Low risk</t>
  </si>
  <si>
    <t>Medium risk</t>
  </si>
  <si>
    <t>High risk</t>
  </si>
  <si>
    <t>Risk adjustment to benefits</t>
  </si>
  <si>
    <t>Total Costs</t>
  </si>
  <si>
    <t>CUSTOMER NAME</t>
  </si>
  <si>
    <t>BACKGROUND INPUTS</t>
  </si>
  <si>
    <t>Reduction in headcount for preparing and shipping policies</t>
  </si>
  <si>
    <t>Reduce HR administrative time to process and file completed policies</t>
  </si>
  <si>
    <t>Employee productivity gain</t>
  </si>
  <si>
    <t>Reduction in SOX administrative costs</t>
  </si>
  <si>
    <t>Reduction in auditor fees</t>
  </si>
  <si>
    <t>Reduction in potential future fines</t>
  </si>
  <si>
    <t>Subscription fees</t>
  </si>
  <si>
    <t>Professional services fees</t>
  </si>
  <si>
    <t>Training costs</t>
  </si>
  <si>
    <t>On-going administrative costs</t>
  </si>
  <si>
    <t>Electronic training cost saving</t>
  </si>
  <si>
    <t>NAME OF SALES REPRESENTATIVE</t>
  </si>
  <si>
    <t>PHONE NO. OF SALES REPRESENTATIVE</t>
  </si>
  <si>
    <r>
      <t xml:space="preserve">E-MAIL OF </t>
    </r>
    <r>
      <rPr>
        <sz val="10"/>
        <rFont val="Arial"/>
        <family val="2"/>
      </rPr>
      <t>SALES</t>
    </r>
    <r>
      <rPr>
        <sz val="10"/>
        <rFont val="Arial"/>
        <family val="2"/>
      </rPr>
      <t xml:space="preserve"> REPRESENTATIVE</t>
    </r>
  </si>
  <si>
    <t>Reduction in administrative costs</t>
  </si>
  <si>
    <t>COMPANY INFORMATION</t>
  </si>
  <si>
    <t>This information is provided "AS IS" and GRC 20/20 make no warranties, guarantees, promises or covenants of any kind.  As the recipient of this information, you acknowledge and agree that any purchases, licenses, arrangements or agreements to use or implement any, all or none of the items, processes or procedures listed herein shall be made independently without any reliance on the contents hereof. 
GRC 20/20 Research developed this business case model using its proprietary GRC Value Perspective™ methodology exclusively for use with prospective clients to determine estimates on return of investment for specific solution and service offerings. The model allows solution providers to guide prospective customers through a questionnaire soliciting inputs specific to the prospective customer’s business. Solution providers are not permitted to change the calculations or equations. GRC 20/20 believes that this analysis is representative of what companies may achieve with the solution and service offering based on the inputs provided and any assumptions made. The information and results in this document are only an estimate of potential costs and savings. Actual results will vary and may be affected by individual human factors/interactions, implementation of alternate processes and procedures or unanticipated events.
Use, disclosure, or reproduction is prohibited without the prior express written permission of GRC 20/20 Research.</t>
  </si>
  <si>
    <t>This value analysis was prepared for:</t>
  </si>
  <si>
    <t>© 2020, GRC 20/20 Research, LLC</t>
  </si>
  <si>
    <t>Size of Organization</t>
  </si>
  <si>
    <t>Cost of Breach</t>
  </si>
  <si>
    <t>10,001 to 25,000 Employees</t>
  </si>
  <si>
    <t>5,001 to 10,000 Employees</t>
  </si>
  <si>
    <t>1,001 to 5,000 Employees</t>
  </si>
  <si>
    <t>501 to 1,000 Employees</t>
  </si>
  <si>
    <t>Less Than 500 Employees</t>
  </si>
  <si>
    <t>25,000+ Employees</t>
  </si>
  <si>
    <t>Cost of a Breach (global average by organization size)</t>
  </si>
  <si>
    <t>Number of Third Party Relationships</t>
  </si>
  <si>
    <t>Percentage of Third Parties Considered High-Risk or Critical</t>
  </si>
  <si>
    <t>WITHOUT AUTOMATION</t>
  </si>
  <si>
    <t>Inherent Likelihood of a Break in Next Two Years</t>
  </si>
  <si>
    <t>Risk Exposure Calculation (average cost of a breach x likelihood)</t>
  </si>
  <si>
    <t>Risk Exposure Per Third Party (risk exposure / # of higher-risk or critical third parties)</t>
  </si>
  <si>
    <t>Number of Higher-Risk or Critical Third Parties</t>
  </si>
  <si>
    <t>WITH AUTOMATION</t>
  </si>
  <si>
    <t>Value of Assessment (Risk Reduction Per Assessment)</t>
  </si>
  <si>
    <t>VALUE OF AN ASSESSMENT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</si>
</sst>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164" formatCode="&quot;$&quot;#,##0"/>
    <numFmt numFmtId="165" formatCode="#0."/>
    <numFmt numFmtId="166" formatCode="0;[Red]0"/>
    <numFmt numFmtId="167" formatCode="&quot;$&quot;#,##0.00"/>
  </numFmts>
  <fonts count="27" x14ac:knownFonts="1">
    <font>
      <sz val="10"/>
      <name val="Arial"/>
    </font>
    <font>
      <sz val="10"/>
      <name val="Arial"/>
      <family val="2"/>
    </font>
    <font>
      <b/>
      <sz val="10"/>
      <name val="Arial"/>
      <family val="2"/>
    </font>
    <font>
      <sz val="10"/>
      <name val="Arial"/>
      <family val="2"/>
    </font>
    <font>
      <b/>
      <sz val="18"/>
      <name val="Arial"/>
      <family val="2"/>
    </font>
    <font>
      <sz val="10"/>
      <color indexed="10"/>
      <name val="Arial"/>
      <family val="2"/>
    </font>
    <font>
      <sz val="9"/>
      <name val="Arial"/>
      <family val="2"/>
    </font>
    <font>
      <sz val="10"/>
      <name val="Times New Roman"/>
      <family val="1"/>
    </font>
    <font>
      <sz val="8"/>
      <name val="Arial"/>
      <family val="2"/>
    </font>
    <font>
      <sz val="10"/>
      <color indexed="53"/>
      <name val="Wingdings"/>
      <charset val="2"/>
    </font>
    <font>
      <sz val="8"/>
      <name val="Arial"/>
      <family val="2"/>
    </font>
    <font>
      <sz val="10"/>
      <color indexed="53"/>
      <name val="Arial"/>
      <family val="2"/>
    </font>
    <font>
      <sz val="10"/>
      <color indexed="9"/>
      <name val="Arial"/>
      <family val="2"/>
    </font>
    <font>
      <b/>
      <sz val="8"/>
      <name val="Arial"/>
      <family val="2"/>
    </font>
    <font>
      <sz val="8"/>
      <color indexed="9"/>
      <name val="Arial"/>
      <family val="2"/>
    </font>
    <font>
      <b/>
      <sz val="8"/>
      <color indexed="9"/>
      <name val="Arial"/>
      <family val="2"/>
    </font>
    <font>
      <sz val="10"/>
      <color indexed="8"/>
      <name val="Arial"/>
      <family val="2"/>
    </font>
    <font>
      <sz val="8"/>
      <color indexed="8"/>
      <name val="Arial"/>
      <family val="2"/>
    </font>
    <font>
      <b/>
      <sz val="12"/>
      <color indexed="9"/>
      <name val="Arial"/>
      <family val="2"/>
    </font>
    <font>
      <sz val="10"/>
      <color indexed="9"/>
      <name val="Arial"/>
      <family val="2"/>
    </font>
    <font>
      <sz val="8"/>
      <color indexed="81"/>
      <name val="Tahoma"/>
      <family val="2"/>
    </font>
    <font>
      <b/>
      <sz val="8"/>
      <color indexed="81"/>
      <name val="Tahoma"/>
      <family val="2"/>
    </font>
    <font>
      <u/>
      <sz val="10"/>
      <color theme="11"/>
      <name val="Arial"/>
      <family val="2"/>
    </font>
    <font>
      <sz val="14"/>
      <name val="Arial"/>
      <family val="2"/>
    </font>
    <font>
      <sz val="14"/>
      <color indexed="53"/>
      <name val="Arial"/>
      <family val="2"/>
    </font>
    <font>
      <b/>
      <sz val="14"/>
      <name val="Arial"/>
      <family val="2"/>
    </font>
    <font>
      <b/>
      <sz val="14"/>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43"/>
        <bgColor indexed="64"/>
      </patternFill>
    </fill>
    <fill>
      <patternFill patternType="solid">
        <fgColor theme="4"/>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18"/>
      </left>
      <right/>
      <top style="thin">
        <color indexed="18"/>
      </top>
      <bottom/>
      <diagonal/>
    </border>
    <border>
      <left/>
      <right/>
      <top style="thin">
        <color indexed="18"/>
      </top>
      <bottom/>
      <diagonal/>
    </border>
    <border>
      <left style="thin">
        <color indexed="62"/>
      </left>
      <right/>
      <top/>
      <bottom/>
      <diagonal/>
    </border>
    <border>
      <left style="thin">
        <color indexed="62"/>
      </left>
      <right/>
      <top style="thin">
        <color indexed="62"/>
      </top>
      <bottom/>
      <diagonal/>
    </border>
    <border>
      <left/>
      <right/>
      <top style="thin">
        <color indexed="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9"/>
      </left>
      <right/>
      <top/>
      <bottom/>
      <diagonal/>
    </border>
    <border>
      <left/>
      <right style="thin">
        <color indexed="9"/>
      </right>
      <top/>
      <bottom/>
      <diagonal/>
    </border>
    <border>
      <left/>
      <right style="thin">
        <color indexed="22"/>
      </right>
      <top/>
      <bottom style="thin">
        <color indexed="22"/>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s>
  <cellStyleXfs count="16">
    <xf numFmtId="0" fontId="0" fillId="0" borderId="0"/>
    <xf numFmtId="0" fontId="6" fillId="0" borderId="0" applyNumberFormat="0" applyFill="0" applyBorder="0" applyAlignment="0" applyProtection="0">
      <alignment vertical="top"/>
      <protection locked="0"/>
    </xf>
    <xf numFmtId="0" fontId="16" fillId="0" borderId="0"/>
    <xf numFmtId="0" fontId="16" fillId="0" borderId="0"/>
    <xf numFmtId="0" fontId="7" fillId="0" borderId="0"/>
    <xf numFmtId="0" fontId="16" fillId="0" borderId="0"/>
    <xf numFmtId="0" fontId="16" fillId="0" borderId="0"/>
    <xf numFmtId="9"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39">
    <xf numFmtId="0" fontId="0" fillId="0" borderId="0" xfId="0"/>
    <xf numFmtId="0" fontId="1" fillId="2" borderId="0" xfId="0" applyFont="1" applyFill="1"/>
    <xf numFmtId="0" fontId="13" fillId="0" borderId="0" xfId="0" applyFont="1"/>
    <xf numFmtId="165" fontId="12" fillId="3" borderId="0" xfId="0" applyNumberFormat="1" applyFont="1" applyFill="1" applyAlignment="1">
      <alignment horizontal="left" vertical="top"/>
    </xf>
    <xf numFmtId="165" fontId="8" fillId="3" borderId="0" xfId="0" applyNumberFormat="1" applyFont="1" applyFill="1" applyAlignment="1">
      <alignment horizontal="left" vertical="top"/>
    </xf>
    <xf numFmtId="0" fontId="10" fillId="3" borderId="0" xfId="0" applyFont="1" applyFill="1"/>
    <xf numFmtId="3" fontId="10" fillId="3" borderId="0" xfId="0" applyNumberFormat="1" applyFont="1" applyFill="1" applyAlignment="1">
      <alignment horizontal="right" vertical="top" wrapText="1"/>
    </xf>
    <xf numFmtId="0" fontId="10" fillId="3" borderId="0" xfId="0" applyFont="1" applyFill="1" applyAlignment="1">
      <alignment horizontal="center"/>
    </xf>
    <xf numFmtId="0" fontId="10" fillId="0" borderId="0" xfId="0" applyFont="1"/>
    <xf numFmtId="165" fontId="8" fillId="0" borderId="0" xfId="0" applyNumberFormat="1" applyFont="1" applyAlignment="1">
      <alignment horizontal="left" vertical="top"/>
    </xf>
    <xf numFmtId="3" fontId="10" fillId="0" borderId="0" xfId="0" applyNumberFormat="1" applyFont="1" applyAlignment="1">
      <alignment horizontal="right" vertical="top" wrapText="1"/>
    </xf>
    <xf numFmtId="0" fontId="10" fillId="0" borderId="0" xfId="0" applyFont="1" applyAlignment="1">
      <alignment horizontal="center"/>
    </xf>
    <xf numFmtId="4" fontId="13" fillId="0" borderId="0" xfId="0" applyNumberFormat="1" applyFont="1" applyAlignment="1">
      <alignment horizontal="left"/>
    </xf>
    <xf numFmtId="4" fontId="13" fillId="0" borderId="0" xfId="0" applyNumberFormat="1" applyFont="1" applyAlignment="1">
      <alignment horizontal="left" vertical="top" wrapText="1"/>
    </xf>
    <xf numFmtId="3" fontId="13" fillId="0" borderId="0" xfId="0" applyNumberFormat="1" applyFont="1" applyAlignment="1">
      <alignment horizontal="right" vertical="top" wrapText="1"/>
    </xf>
    <xf numFmtId="0" fontId="13" fillId="0" borderId="0" xfId="0" applyFont="1" applyAlignment="1">
      <alignment horizontal="center"/>
    </xf>
    <xf numFmtId="41" fontId="13" fillId="0" borderId="0" xfId="0" applyNumberFormat="1" applyFont="1"/>
    <xf numFmtId="41" fontId="13" fillId="0" borderId="0" xfId="0" applyNumberFormat="1" applyFont="1" applyAlignment="1">
      <alignment horizontal="left" vertical="center" wrapText="1"/>
    </xf>
    <xf numFmtId="0" fontId="14" fillId="3" borderId="0" xfId="0" applyFont="1" applyFill="1"/>
    <xf numFmtId="0" fontId="10" fillId="0" borderId="0" xfId="0" applyFont="1" applyAlignment="1">
      <alignment vertical="top"/>
    </xf>
    <xf numFmtId="0" fontId="14" fillId="3" borderId="0" xfId="0" applyFont="1" applyFill="1" applyAlignment="1">
      <alignment vertical="top"/>
    </xf>
    <xf numFmtId="0" fontId="15" fillId="3" borderId="0" xfId="5" applyFont="1" applyFill="1" applyAlignment="1">
      <alignment horizontal="center" vertical="top"/>
    </xf>
    <xf numFmtId="3" fontId="15" fillId="3" borderId="0" xfId="5" applyNumberFormat="1" applyFont="1" applyFill="1" applyAlignment="1">
      <alignment horizontal="right" vertical="top"/>
    </xf>
    <xf numFmtId="1" fontId="14" fillId="3" borderId="0" xfId="6" applyNumberFormat="1" applyFont="1" applyFill="1" applyAlignment="1">
      <alignment horizontal="center" vertical="top" wrapText="1"/>
    </xf>
    <xf numFmtId="1" fontId="14" fillId="3" borderId="0" xfId="6" applyNumberFormat="1" applyFont="1" applyFill="1" applyAlignment="1">
      <alignment horizontal="center" vertical="top"/>
    </xf>
    <xf numFmtId="1" fontId="17" fillId="0" borderId="0" xfId="6" applyNumberFormat="1" applyFont="1" applyAlignment="1">
      <alignment horizontal="center" vertical="top"/>
    </xf>
    <xf numFmtId="0" fontId="17" fillId="3" borderId="0" xfId="6" applyFont="1" applyFill="1" applyAlignment="1">
      <alignment horizontal="left" vertical="top"/>
    </xf>
    <xf numFmtId="3" fontId="17" fillId="3" borderId="0" xfId="6" applyNumberFormat="1" applyFont="1" applyFill="1" applyAlignment="1">
      <alignment horizontal="right" vertical="top"/>
    </xf>
    <xf numFmtId="0" fontId="10" fillId="3" borderId="0" xfId="0" applyFont="1" applyFill="1" applyAlignment="1">
      <alignment horizontal="center" vertical="top"/>
    </xf>
    <xf numFmtId="0" fontId="10" fillId="3" borderId="0" xfId="0" applyFont="1" applyFill="1" applyAlignment="1">
      <alignment vertical="top"/>
    </xf>
    <xf numFmtId="6" fontId="10" fillId="3" borderId="0" xfId="0" applyNumberFormat="1" applyFont="1" applyFill="1" applyAlignment="1">
      <alignment vertical="top"/>
    </xf>
    <xf numFmtId="0" fontId="10" fillId="4" borderId="0" xfId="0" applyFont="1" applyFill="1" applyAlignment="1">
      <alignment vertical="top"/>
    </xf>
    <xf numFmtId="3" fontId="17" fillId="0" borderId="0" xfId="3" applyNumberFormat="1" applyFont="1" applyAlignment="1">
      <alignment horizontal="right" vertical="top" wrapText="1"/>
    </xf>
    <xf numFmtId="3" fontId="10" fillId="0" borderId="0" xfId="0" applyNumberFormat="1" applyFont="1" applyAlignment="1">
      <alignment horizontal="center" vertical="top"/>
    </xf>
    <xf numFmtId="41" fontId="10" fillId="4" borderId="0" xfId="0" applyNumberFormat="1" applyFont="1" applyFill="1" applyAlignment="1">
      <alignment vertical="top"/>
    </xf>
    <xf numFmtId="41" fontId="10" fillId="0" borderId="0" xfId="0" applyNumberFormat="1" applyFont="1" applyAlignment="1">
      <alignment vertical="top"/>
    </xf>
    <xf numFmtId="9" fontId="10" fillId="4" borderId="0" xfId="0" applyNumberFormat="1" applyFont="1" applyFill="1" applyAlignment="1">
      <alignment vertical="top"/>
    </xf>
    <xf numFmtId="9" fontId="10" fillId="0" borderId="0" xfId="0" applyNumberFormat="1" applyFont="1" applyAlignment="1">
      <alignment vertical="top"/>
    </xf>
    <xf numFmtId="6" fontId="10" fillId="0" borderId="0" xfId="0" applyNumberFormat="1" applyFont="1" applyAlignment="1">
      <alignment vertical="top"/>
    </xf>
    <xf numFmtId="0" fontId="17" fillId="0" borderId="0" xfId="3" applyFont="1" applyAlignment="1">
      <alignment wrapText="1"/>
    </xf>
    <xf numFmtId="0" fontId="17" fillId="0" borderId="0" xfId="2" applyFont="1" applyAlignment="1">
      <alignment horizontal="left" vertical="top" wrapText="1"/>
    </xf>
    <xf numFmtId="9" fontId="8" fillId="4" borderId="0" xfId="0" applyNumberFormat="1" applyFont="1" applyFill="1"/>
    <xf numFmtId="9" fontId="8" fillId="0" borderId="0" xfId="0" applyNumberFormat="1" applyFont="1"/>
    <xf numFmtId="0" fontId="17" fillId="0" borderId="0" xfId="6" applyFont="1" applyAlignment="1">
      <alignment horizontal="left" vertical="top"/>
    </xf>
    <xf numFmtId="3" fontId="17" fillId="0" borderId="0" xfId="6" applyNumberFormat="1" applyFont="1" applyAlignment="1">
      <alignment horizontal="right" vertical="top"/>
    </xf>
    <xf numFmtId="0" fontId="10" fillId="0" borderId="0" xfId="0" applyFont="1" applyAlignment="1">
      <alignment horizontal="center" vertical="top"/>
    </xf>
    <xf numFmtId="41" fontId="10" fillId="0" borderId="0" xfId="0" applyNumberFormat="1" applyFont="1" applyAlignment="1">
      <alignment horizontal="center" vertical="top" wrapText="1"/>
    </xf>
    <xf numFmtId="0" fontId="17" fillId="0" borderId="7" xfId="6" applyFont="1" applyBorder="1" applyAlignment="1">
      <alignment horizontal="left" vertical="top"/>
    </xf>
    <xf numFmtId="3" fontId="17" fillId="0" borderId="8" xfId="6" applyNumberFormat="1"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vertical="top"/>
    </xf>
    <xf numFmtId="4" fontId="10" fillId="0" borderId="0" xfId="0" applyNumberFormat="1" applyFont="1" applyAlignment="1">
      <alignment horizontal="left"/>
    </xf>
    <xf numFmtId="4" fontId="10" fillId="0" borderId="10" xfId="0" applyNumberFormat="1" applyFont="1" applyBorder="1" applyAlignment="1">
      <alignment horizontal="left"/>
    </xf>
    <xf numFmtId="0" fontId="10" fillId="0" borderId="11" xfId="0" applyFont="1" applyBorder="1"/>
    <xf numFmtId="10" fontId="8" fillId="4" borderId="0" xfId="0" applyNumberFormat="1" applyFont="1" applyFill="1"/>
    <xf numFmtId="10" fontId="8" fillId="0" borderId="11" xfId="7" applyNumberFormat="1" applyFont="1" applyBorder="1" applyAlignment="1" applyProtection="1">
      <alignment horizontal="center"/>
    </xf>
    <xf numFmtId="4" fontId="10" fillId="0" borderId="12" xfId="0" applyNumberFormat="1" applyFont="1" applyBorder="1" applyAlignment="1">
      <alignment horizontal="left"/>
    </xf>
    <xf numFmtId="10" fontId="8" fillId="4" borderId="13" xfId="0" applyNumberFormat="1" applyFont="1" applyFill="1" applyBorder="1"/>
    <xf numFmtId="9" fontId="8" fillId="0" borderId="14" xfId="7" applyFont="1" applyBorder="1" applyAlignment="1" applyProtection="1">
      <alignment horizontal="center"/>
    </xf>
    <xf numFmtId="4" fontId="10" fillId="0" borderId="7" xfId="0" applyNumberFormat="1" applyFont="1" applyBorder="1" applyAlignment="1">
      <alignment horizontal="left"/>
    </xf>
    <xf numFmtId="0" fontId="10" fillId="0" borderId="9" xfId="0" applyFont="1" applyBorder="1"/>
    <xf numFmtId="4" fontId="10" fillId="0" borderId="0" xfId="0" applyNumberFormat="1" applyFont="1" applyAlignment="1">
      <alignment horizontal="left" vertical="top" wrapText="1"/>
    </xf>
    <xf numFmtId="0" fontId="10" fillId="4" borderId="0" xfId="0" applyFont="1" applyFill="1" applyAlignment="1">
      <alignment vertical="top" wrapText="1"/>
    </xf>
    <xf numFmtId="9" fontId="10" fillId="0" borderId="0" xfId="7" applyFont="1" applyFill="1" applyBorder="1" applyAlignment="1" applyProtection="1">
      <alignment horizontal="center" vertical="top"/>
    </xf>
    <xf numFmtId="0" fontId="4" fillId="2" borderId="0" xfId="0" applyFont="1" applyFill="1" applyAlignment="1">
      <alignment vertical="center"/>
    </xf>
    <xf numFmtId="0" fontId="1" fillId="2" borderId="0" xfId="0"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9" fillId="2" borderId="4" xfId="0" applyFont="1" applyFill="1" applyBorder="1" applyAlignment="1">
      <alignment horizontal="center" vertical="center"/>
    </xf>
    <xf numFmtId="0" fontId="1" fillId="2" borderId="0" xfId="0" applyFont="1" applyFill="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vertical="center"/>
    </xf>
    <xf numFmtId="0" fontId="5" fillId="2" borderId="0" xfId="0" applyFont="1" applyFill="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 fillId="2" borderId="6" xfId="0" applyFont="1" applyFill="1" applyBorder="1" applyAlignment="1">
      <alignment vertical="center"/>
    </xf>
    <xf numFmtId="0" fontId="11" fillId="2" borderId="4" xfId="0" applyFont="1" applyFill="1" applyBorder="1" applyAlignment="1">
      <alignment vertical="center"/>
    </xf>
    <xf numFmtId="0" fontId="11"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9" fontId="1" fillId="2" borderId="0" xfId="0" applyNumberFormat="1" applyFont="1" applyFill="1" applyAlignment="1">
      <alignment vertical="center"/>
    </xf>
    <xf numFmtId="0" fontId="13" fillId="0" borderId="0" xfId="0" applyFont="1" applyAlignment="1">
      <alignment horizontal="right" wrapText="1"/>
    </xf>
    <xf numFmtId="6" fontId="17" fillId="0" borderId="1" xfId="2" applyNumberFormat="1" applyFont="1" applyBorder="1" applyAlignment="1">
      <alignment horizontal="left" vertical="center" wrapText="1"/>
    </xf>
    <xf numFmtId="0" fontId="17" fillId="0" borderId="17" xfId="3" applyFont="1" applyBorder="1" applyAlignment="1">
      <alignment vertical="center" wrapText="1"/>
    </xf>
    <xf numFmtId="3" fontId="17" fillId="0" borderId="0" xfId="3" applyNumberFormat="1" applyFont="1" applyAlignment="1">
      <alignment horizontal="right" vertical="center" wrapText="1"/>
    </xf>
    <xf numFmtId="6" fontId="17" fillId="0" borderId="0" xfId="2" applyNumberFormat="1" applyFont="1" applyAlignment="1">
      <alignment horizontal="left" vertical="center" wrapText="1"/>
    </xf>
    <xf numFmtId="0" fontId="17" fillId="0" borderId="0" xfId="3" applyFont="1" applyAlignment="1">
      <alignment vertical="center" wrapText="1"/>
    </xf>
    <xf numFmtId="0" fontId="17" fillId="0" borderId="0" xfId="2" applyFont="1" applyAlignment="1">
      <alignment horizontal="left" vertical="center" wrapText="1"/>
    </xf>
    <xf numFmtId="0" fontId="17" fillId="0" borderId="0" xfId="3" applyFont="1" applyAlignment="1">
      <alignment horizontal="left" vertical="center" wrapText="1"/>
    </xf>
    <xf numFmtId="0" fontId="0" fillId="2" borderId="0" xfId="0" applyFill="1" applyAlignment="1">
      <alignment vertical="center"/>
    </xf>
    <xf numFmtId="0" fontId="18" fillId="5" borderId="0" xfId="0" applyFont="1" applyFill="1" applyAlignment="1">
      <alignment vertical="center"/>
    </xf>
    <xf numFmtId="0" fontId="19" fillId="5" borderId="0" xfId="0" applyFont="1" applyFill="1" applyAlignment="1">
      <alignment vertical="center"/>
    </xf>
    <xf numFmtId="165" fontId="2" fillId="0" borderId="0" xfId="0" applyNumberFormat="1" applyFont="1" applyAlignment="1">
      <alignment vertical="top"/>
    </xf>
    <xf numFmtId="0" fontId="3" fillId="2" borderId="0" xfId="4" applyFont="1" applyFill="1" applyAlignment="1">
      <alignment vertical="center" wrapText="1"/>
    </xf>
    <xf numFmtId="166" fontId="3" fillId="0" borderId="0" xfId="0" applyNumberFormat="1" applyFont="1" applyAlignment="1" applyProtection="1">
      <alignment vertical="center"/>
      <protection locked="0"/>
    </xf>
    <xf numFmtId="0" fontId="0" fillId="2" borderId="0" xfId="0" applyFill="1"/>
    <xf numFmtId="0" fontId="1" fillId="0" borderId="0" xfId="0" applyFont="1"/>
    <xf numFmtId="0" fontId="2" fillId="0" borderId="0" xfId="0" applyFont="1"/>
    <xf numFmtId="164" fontId="0" fillId="0" borderId="0" xfId="0" applyNumberFormat="1"/>
    <xf numFmtId="164" fontId="1" fillId="0" borderId="0" xfId="0" applyNumberFormat="1" applyFont="1"/>
    <xf numFmtId="164" fontId="3" fillId="0" borderId="18" xfId="0" applyNumberFormat="1" applyFont="1" applyBorder="1" applyAlignment="1" applyProtection="1">
      <alignment vertical="center"/>
      <protection locked="0"/>
    </xf>
    <xf numFmtId="10" fontId="0" fillId="0" borderId="0" xfId="0" applyNumberFormat="1"/>
    <xf numFmtId="10" fontId="1" fillId="0" borderId="0" xfId="0" applyNumberFormat="1" applyFont="1"/>
    <xf numFmtId="0" fontId="1" fillId="2" borderId="0" xfId="0" applyFont="1" applyFill="1" applyAlignment="1">
      <alignment horizontal="right" vertical="center"/>
    </xf>
    <xf numFmtId="0" fontId="1" fillId="2" borderId="0" xfId="0" applyFont="1" applyFill="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3" fillId="6" borderId="21" xfId="0" applyFont="1" applyFill="1" applyBorder="1" applyAlignment="1" applyProtection="1">
      <alignment horizontal="right" vertical="center"/>
      <protection locked="0"/>
    </xf>
    <xf numFmtId="9" fontId="3" fillId="6" borderId="21" xfId="0" applyNumberFormat="1" applyFont="1" applyFill="1" applyBorder="1" applyAlignment="1" applyProtection="1">
      <alignment horizontal="right" vertical="center"/>
      <protection locked="0"/>
    </xf>
    <xf numFmtId="164" fontId="3" fillId="7" borderId="18" xfId="0" applyNumberFormat="1" applyFont="1" applyFill="1" applyBorder="1" applyAlignment="1">
      <alignment vertical="center"/>
    </xf>
    <xf numFmtId="1" fontId="3" fillId="7" borderId="18" xfId="0" applyNumberFormat="1" applyFont="1" applyFill="1" applyBorder="1" applyAlignment="1" applyProtection="1">
      <alignment vertical="center"/>
      <protection locked="0"/>
    </xf>
    <xf numFmtId="9" fontId="3" fillId="7" borderId="18" xfId="0" applyNumberFormat="1" applyFont="1" applyFill="1" applyBorder="1" applyAlignment="1">
      <alignment vertical="center"/>
    </xf>
    <xf numFmtId="1" fontId="3" fillId="7" borderId="18" xfId="0" applyNumberFormat="1" applyFont="1" applyFill="1" applyBorder="1" applyAlignment="1">
      <alignment vertical="center"/>
    </xf>
    <xf numFmtId="9" fontId="3" fillId="7" borderId="18" xfId="0" applyNumberFormat="1" applyFont="1" applyFill="1" applyBorder="1" applyAlignment="1" applyProtection="1">
      <alignment vertical="center"/>
      <protection locked="0"/>
    </xf>
    <xf numFmtId="167" fontId="1" fillId="7" borderId="18" xfId="0" applyNumberFormat="1" applyFont="1" applyFill="1" applyBorder="1" applyAlignment="1">
      <alignment vertical="center"/>
    </xf>
    <xf numFmtId="167" fontId="2" fillId="7" borderId="18" xfId="0" applyNumberFormat="1" applyFont="1" applyFill="1" applyBorder="1" applyAlignment="1">
      <alignment vertical="center"/>
    </xf>
    <xf numFmtId="0" fontId="23" fillId="2" borderId="0" xfId="0" applyFont="1" applyFill="1" applyAlignment="1">
      <alignment vertical="center"/>
    </xf>
    <xf numFmtId="0" fontId="24" fillId="2" borderId="4" xfId="0" applyFont="1" applyFill="1" applyBorder="1" applyAlignment="1">
      <alignment vertical="center"/>
    </xf>
    <xf numFmtId="0" fontId="25" fillId="2" borderId="0" xfId="0" applyFont="1" applyFill="1" applyAlignment="1">
      <alignment horizontal="center" vertical="center"/>
    </xf>
    <xf numFmtId="0" fontId="25" fillId="2" borderId="0" xfId="0" applyFont="1" applyFill="1" applyAlignment="1" applyProtection="1">
      <alignment horizontal="right" vertical="center"/>
      <protection locked="0"/>
    </xf>
    <xf numFmtId="164" fontId="25" fillId="8" borderId="18" xfId="0" applyNumberFormat="1" applyFont="1" applyFill="1" applyBorder="1" applyAlignment="1" applyProtection="1">
      <alignment vertical="center"/>
      <protection locked="0"/>
    </xf>
    <xf numFmtId="10" fontId="23" fillId="0" borderId="0" xfId="0" applyNumberFormat="1" applyFont="1"/>
    <xf numFmtId="166" fontId="23" fillId="0" borderId="0" xfId="0" applyNumberFormat="1" applyFont="1" applyAlignment="1" applyProtection="1">
      <alignment vertical="center"/>
      <protection locked="0"/>
    </xf>
    <xf numFmtId="0" fontId="26" fillId="0" borderId="0" xfId="0" applyFont="1" applyAlignment="1">
      <alignment vertical="center"/>
    </xf>
    <xf numFmtId="0" fontId="25" fillId="2" borderId="0" xfId="0" applyFont="1" applyFill="1" applyAlignment="1">
      <alignment vertical="center"/>
    </xf>
    <xf numFmtId="0" fontId="3" fillId="6" borderId="21" xfId="0" applyFont="1" applyFill="1" applyBorder="1" applyAlignment="1" applyProtection="1">
      <alignment horizontal="right" vertical="center"/>
      <protection locked="0"/>
    </xf>
    <xf numFmtId="0" fontId="3" fillId="6" borderId="20" xfId="0" applyFont="1" applyFill="1" applyBorder="1" applyAlignment="1" applyProtection="1">
      <alignment horizontal="right" vertical="center"/>
      <protection locked="0"/>
    </xf>
    <xf numFmtId="0" fontId="3" fillId="6" borderId="19" xfId="0" applyFont="1" applyFill="1" applyBorder="1" applyAlignment="1" applyProtection="1">
      <alignment horizontal="right" vertical="center"/>
      <protection locked="0"/>
    </xf>
    <xf numFmtId="0" fontId="0" fillId="6" borderId="21" xfId="1" applyFont="1" applyFill="1" applyBorder="1" applyAlignment="1" applyProtection="1">
      <alignment horizontal="right" vertical="center"/>
      <protection locked="0"/>
    </xf>
    <xf numFmtId="0" fontId="1" fillId="6" borderId="20" xfId="1" applyFont="1" applyFill="1" applyBorder="1" applyAlignment="1" applyProtection="1">
      <alignment horizontal="right" vertical="center"/>
      <protection locked="0"/>
    </xf>
    <xf numFmtId="0" fontId="1" fillId="6" borderId="19" xfId="1" applyFont="1" applyFill="1" applyBorder="1" applyAlignment="1" applyProtection="1">
      <alignment horizontal="right" vertical="center"/>
      <protection locked="0"/>
    </xf>
    <xf numFmtId="0" fontId="0" fillId="6" borderId="15" xfId="0" applyFill="1" applyBorder="1" applyAlignment="1" applyProtection="1">
      <alignment horizontal="right" vertical="center"/>
      <protection locked="0"/>
    </xf>
    <xf numFmtId="0" fontId="3" fillId="6" borderId="0" xfId="0" applyFont="1" applyFill="1" applyAlignment="1" applyProtection="1">
      <alignment horizontal="right" vertical="center"/>
      <protection locked="0"/>
    </xf>
    <xf numFmtId="0" fontId="3" fillId="6" borderId="16" xfId="0" applyFont="1" applyFill="1" applyBorder="1" applyAlignment="1" applyProtection="1">
      <alignment horizontal="right" vertical="center"/>
      <protection locked="0"/>
    </xf>
    <xf numFmtId="0" fontId="0" fillId="6" borderId="21" xfId="0" applyFill="1" applyBorder="1" applyAlignment="1" applyProtection="1">
      <alignment horizontal="right" vertical="center"/>
      <protection locked="0"/>
    </xf>
    <xf numFmtId="0" fontId="0" fillId="2" borderId="0" xfId="4" applyFont="1" applyFill="1" applyAlignment="1">
      <alignment horizontal="left" vertical="center" wrapText="1"/>
    </xf>
    <xf numFmtId="0" fontId="14" fillId="3" borderId="0" xfId="0" applyFont="1" applyFill="1" applyAlignment="1">
      <alignment horizontal="center"/>
    </xf>
    <xf numFmtId="41" fontId="10" fillId="0" borderId="0" xfId="0" applyNumberFormat="1" applyFont="1" applyAlignment="1">
      <alignment horizontal="center" vertical="top" wrapText="1"/>
    </xf>
    <xf numFmtId="4" fontId="10" fillId="0" borderId="0" xfId="0" applyNumberFormat="1" applyFont="1" applyAlignment="1">
      <alignment horizontal="left" wrapText="1"/>
    </xf>
    <xf numFmtId="4" fontId="15" fillId="3" borderId="0" xfId="0" applyNumberFormat="1" applyFont="1" applyFill="1" applyAlignment="1">
      <alignment horizontal="center"/>
    </xf>
  </cellXfs>
  <cellStyles count="16">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1" builtinId="8"/>
    <cellStyle name="Normal" xfId="0" builtinId="0"/>
    <cellStyle name="Normal_Benefits" xfId="2" xr:uid="{00000000-0005-0000-0000-00000C000000}"/>
    <cellStyle name="Normal_Costs" xfId="3" xr:uid="{00000000-0005-0000-0000-00000D000000}"/>
    <cellStyle name="Normal_Justification" xfId="4" xr:uid="{00000000-0005-0000-0000-00000E000000}"/>
    <cellStyle name="Normal_Sheet3" xfId="5" xr:uid="{00000000-0005-0000-0000-00000F000000}"/>
    <cellStyle name="Normal_Sheet8" xfId="6" xr:uid="{00000000-0005-0000-0000-00001000000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40</xdr:row>
      <xdr:rowOff>0</xdr:rowOff>
    </xdr:from>
    <xdr:to>
      <xdr:col>10</xdr:col>
      <xdr:colOff>114300</xdr:colOff>
      <xdr:row>41</xdr:row>
      <xdr:rowOff>25400</xdr:rowOff>
    </xdr:to>
    <xdr:sp macro="" textlink="">
      <xdr:nvSpPr>
        <xdr:cNvPr id="2305" name="Text Box 187">
          <a:extLst>
            <a:ext uri="{FF2B5EF4-FFF2-40B4-BE49-F238E27FC236}">
              <a16:creationId xmlns:a16="http://schemas.microsoft.com/office/drawing/2014/main" id="{00000000-0008-0000-0100-000001090000}"/>
            </a:ext>
          </a:extLst>
        </xdr:cNvPr>
        <xdr:cNvSpPr txBox="1">
          <a:spLocks noChangeArrowheads="1"/>
        </xdr:cNvSpPr>
      </xdr:nvSpPr>
      <xdr:spPr bwMode="auto">
        <a:xfrm>
          <a:off x="12280900" y="18402300"/>
          <a:ext cx="1143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8</xdr:col>
      <xdr:colOff>478108</xdr:colOff>
      <xdr:row>0</xdr:row>
      <xdr:rowOff>94689</xdr:rowOff>
    </xdr:from>
    <xdr:to>
      <xdr:col>10</xdr:col>
      <xdr:colOff>2687</xdr:colOff>
      <xdr:row>4</xdr:row>
      <xdr:rowOff>78031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588" y="94689"/>
          <a:ext cx="2285560" cy="765662"/>
        </a:xfrm>
        <a:prstGeom prst="rect">
          <a:avLst/>
        </a:prstGeom>
      </xdr:spPr>
    </xdr:pic>
    <xdr:clientData/>
  </xdr:twoCellAnchor>
  <xdr:twoCellAnchor editAs="oneCell">
    <xdr:from>
      <xdr:col>10</xdr:col>
      <xdr:colOff>0</xdr:colOff>
      <xdr:row>40</xdr:row>
      <xdr:rowOff>0</xdr:rowOff>
    </xdr:from>
    <xdr:to>
      <xdr:col>10</xdr:col>
      <xdr:colOff>114300</xdr:colOff>
      <xdr:row>41</xdr:row>
      <xdr:rowOff>25400</xdr:rowOff>
    </xdr:to>
    <xdr:sp macro="" textlink="">
      <xdr:nvSpPr>
        <xdr:cNvPr id="21" name="Text Box 187">
          <a:extLst>
            <a:ext uri="{FF2B5EF4-FFF2-40B4-BE49-F238E27FC236}">
              <a16:creationId xmlns:a16="http://schemas.microsoft.com/office/drawing/2014/main" id="{00000000-0008-0000-0100-000015000000}"/>
            </a:ext>
          </a:extLst>
        </xdr:cNvPr>
        <xdr:cNvSpPr txBox="1">
          <a:spLocks noChangeArrowheads="1"/>
        </xdr:cNvSpPr>
      </xdr:nvSpPr>
      <xdr:spPr bwMode="auto">
        <a:xfrm>
          <a:off x="10688320" y="10078720"/>
          <a:ext cx="1143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5</xdr:col>
      <xdr:colOff>219075</xdr:colOff>
      <xdr:row>20</xdr:row>
      <xdr:rowOff>123824</xdr:rowOff>
    </xdr:from>
    <xdr:to>
      <xdr:col>10</xdr:col>
      <xdr:colOff>0</xdr:colOff>
      <xdr:row>39</xdr:row>
      <xdr:rowOff>9525</xdr:rowOff>
    </xdr:to>
    <xdr:sp macro="" textlink="">
      <xdr:nvSpPr>
        <xdr:cNvPr id="3" name="TextBox 2">
          <a:extLst>
            <a:ext uri="{FF2B5EF4-FFF2-40B4-BE49-F238E27FC236}">
              <a16:creationId xmlns:a16="http://schemas.microsoft.com/office/drawing/2014/main" id="{29719096-D27E-45B7-A720-637A21167F36}"/>
            </a:ext>
          </a:extLst>
        </xdr:cNvPr>
        <xdr:cNvSpPr txBox="1"/>
      </xdr:nvSpPr>
      <xdr:spPr>
        <a:xfrm>
          <a:off x="7829550" y="3362324"/>
          <a:ext cx="5410200" cy="316230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for completing the Value of an Assessment Calculator:</a:t>
          </a:r>
          <a:r>
            <a:rPr lang="en-US" sz="1100" baseline="0"/>
            <a:t> </a:t>
          </a:r>
        </a:p>
        <a:p>
          <a:endParaRPr lang="en-US" sz="1100" baseline="0"/>
        </a:p>
        <a:p>
          <a:r>
            <a:rPr lang="en-US" sz="1100" baseline="0"/>
            <a:t>1. Enter your company name in cell J7.</a:t>
          </a:r>
        </a:p>
        <a:p>
          <a:r>
            <a:rPr lang="en-US" sz="1100" baseline="0"/>
            <a:t>2. Select the size of your organization from the drop-down in cell E15.</a:t>
          </a:r>
        </a:p>
        <a:p>
          <a:r>
            <a:rPr lang="en-US" sz="1100" baseline="0"/>
            <a:t>3. Enter the total number of third-party relationships for your company in cell E16.</a:t>
          </a:r>
        </a:p>
        <a:p>
          <a:r>
            <a:rPr lang="en-US" sz="1100" baseline="0"/>
            <a:t>4. Enter the percentage of third parties considered critical or higher-risk in cell E17.</a:t>
          </a:r>
        </a:p>
        <a:p>
          <a:endParaRPr lang="en-US" sz="1100" baseline="0"/>
        </a:p>
        <a:p>
          <a:r>
            <a:rPr lang="en-US" sz="1100" baseline="0"/>
            <a:t>Cell E28 represents the risk exposure to your company per third party </a:t>
          </a:r>
          <a:r>
            <a:rPr lang="en-US" sz="1100" b="1" baseline="0"/>
            <a:t>without</a:t>
          </a:r>
          <a:r>
            <a:rPr lang="en-US" sz="1100" baseline="0"/>
            <a:t> automation using cost and likelihood of a data breach data from the Ponemon Institute in cells E22 and E26, respectively. </a:t>
          </a:r>
        </a:p>
        <a:p>
          <a:endParaRPr lang="en-US" sz="1100" baseline="0"/>
        </a:p>
        <a:p>
          <a:r>
            <a:rPr lang="en-US" sz="1100" baseline="0"/>
            <a:t>Cell E37 represents the risk exposure to your company per third party </a:t>
          </a:r>
          <a:r>
            <a:rPr lang="en-US" sz="1100" b="1" baseline="0"/>
            <a:t>with</a:t>
          </a:r>
          <a:r>
            <a:rPr lang="en-US" sz="1100" baseline="0"/>
            <a:t> automation. With automation, industry data from the Ponemon Institute indicates the  cost and likelihood of a data breach decreases, which are represented in cell E31 and E35, respectively.</a:t>
          </a:r>
        </a:p>
        <a:p>
          <a:endParaRPr lang="en-US" sz="1100"/>
        </a:p>
        <a:p>
          <a:r>
            <a:rPr lang="en-US" sz="1100"/>
            <a:t>Cell</a:t>
          </a:r>
          <a:r>
            <a:rPr lang="en-US" sz="1100" baseline="0"/>
            <a:t> E39 represents the value of each assessment, or the risk reduction per assessment by automating your third-party risk management processes.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jnorth/My%20Documents/Websense/Websense%20Phase%20I/TEI%20Case%20Study%20Websense%2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TEI/PROJECT%20FILES/Axentis/TEI%20Model/Axentis%20TEI%20Model%20v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rVars"/>
      <sheetName val="Variable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B4:L42"/>
  <sheetViews>
    <sheetView showGridLines="0" tabSelected="1" zoomScale="80" zoomScaleNormal="80" zoomScalePageLayoutView="125" workbookViewId="0"/>
  </sheetViews>
  <sheetFormatPr baseColWidth="10" defaultColWidth="9.1640625" defaultRowHeight="13" outlineLevelRow="1" x14ac:dyDescent="0.15"/>
  <cols>
    <col min="1" max="1" width="3.5" style="65" customWidth="1"/>
    <col min="2" max="2" width="1.6640625" style="65" customWidth="1"/>
    <col min="3" max="3" width="4.5" style="65" customWidth="1"/>
    <col min="4" max="4" width="78" style="65" bestFit="1" customWidth="1"/>
    <col min="5" max="5" width="23.33203125" style="65" customWidth="1"/>
    <col min="6" max="6" width="14.5" style="65" customWidth="1"/>
    <col min="7" max="7" width="12.5" style="65" customWidth="1"/>
    <col min="8" max="8" width="18.6640625" style="65" customWidth="1"/>
    <col min="9" max="9" width="19" style="65" customWidth="1"/>
    <col min="10" max="10" width="17.5" style="65" customWidth="1"/>
    <col min="11" max="16384" width="9.1640625" style="65"/>
  </cols>
  <sheetData>
    <row r="4" spans="2:11" ht="23" x14ac:dyDescent="0.15">
      <c r="B4" s="64" t="s">
        <v>1</v>
      </c>
      <c r="C4" s="64"/>
    </row>
    <row r="6" spans="2:11" x14ac:dyDescent="0.15">
      <c r="B6" s="66"/>
      <c r="C6" s="67"/>
      <c r="D6" s="67"/>
      <c r="E6" s="67"/>
      <c r="F6" s="67"/>
      <c r="G6" s="67"/>
      <c r="H6" s="67"/>
      <c r="I6" s="67"/>
      <c r="J6" s="67"/>
    </row>
    <row r="7" spans="2:11" ht="12.75" customHeight="1" x14ac:dyDescent="0.15">
      <c r="B7" s="68"/>
      <c r="C7" s="69" t="s">
        <v>50</v>
      </c>
      <c r="H7" s="124" t="s">
        <v>31</v>
      </c>
      <c r="I7" s="125"/>
      <c r="J7" s="126"/>
    </row>
    <row r="8" spans="2:11" ht="12.75" hidden="1" customHeight="1" x14ac:dyDescent="0.15">
      <c r="B8" s="68"/>
      <c r="C8" s="69" t="s">
        <v>0</v>
      </c>
      <c r="H8" s="133" t="s">
        <v>44</v>
      </c>
      <c r="I8" s="125"/>
      <c r="J8" s="126"/>
    </row>
    <row r="9" spans="2:11" ht="12.75" hidden="1" customHeight="1" x14ac:dyDescent="0.15">
      <c r="B9" s="68"/>
      <c r="C9" s="69"/>
      <c r="H9" s="130" t="s">
        <v>45</v>
      </c>
      <c r="I9" s="131"/>
      <c r="J9" s="132"/>
    </row>
    <row r="10" spans="2:11" ht="12.75" hidden="1" customHeight="1" x14ac:dyDescent="0.15">
      <c r="B10" s="68"/>
      <c r="C10" s="70"/>
      <c r="E10" s="71"/>
      <c r="F10" s="71"/>
      <c r="G10" s="71"/>
      <c r="H10" s="127" t="s">
        <v>46</v>
      </c>
      <c r="I10" s="128"/>
      <c r="J10" s="129"/>
    </row>
    <row r="11" spans="2:11" ht="12.75" customHeight="1" x14ac:dyDescent="0.15">
      <c r="B11" s="72"/>
      <c r="C11" s="72"/>
    </row>
    <row r="12" spans="2:11" ht="12.75" customHeight="1" x14ac:dyDescent="0.15">
      <c r="B12" s="73"/>
      <c r="C12" s="74"/>
      <c r="D12" s="75"/>
      <c r="E12" s="75"/>
      <c r="F12" s="75"/>
      <c r="G12" s="75"/>
      <c r="H12" s="75"/>
      <c r="I12" s="75"/>
      <c r="J12" s="75"/>
    </row>
    <row r="13" spans="2:11" ht="15.75" customHeight="1" x14ac:dyDescent="0.15">
      <c r="B13" s="76"/>
      <c r="C13" s="90" t="s">
        <v>32</v>
      </c>
      <c r="D13" s="90"/>
      <c r="E13" s="91"/>
      <c r="F13" s="91"/>
      <c r="G13" s="91"/>
      <c r="H13" s="91"/>
      <c r="I13" s="91"/>
      <c r="J13" s="91"/>
    </row>
    <row r="14" spans="2:11" ht="30.75" customHeight="1" outlineLevel="1" x14ac:dyDescent="0.15">
      <c r="B14" s="76"/>
      <c r="C14" s="123" t="s">
        <v>48</v>
      </c>
      <c r="E14" s="78"/>
      <c r="F14" s="78"/>
      <c r="G14" s="78"/>
    </row>
    <row r="15" spans="2:11" ht="12.75" customHeight="1" outlineLevel="1" x14ac:dyDescent="0.15">
      <c r="B15" s="76"/>
      <c r="C15" s="79"/>
      <c r="D15" s="103" t="s">
        <v>52</v>
      </c>
      <c r="E15" s="106" t="s">
        <v>59</v>
      </c>
      <c r="F15" s="100"/>
      <c r="G15" s="100"/>
      <c r="H15" s="89"/>
      <c r="K15" s="89"/>
    </row>
    <row r="16" spans="2:11" ht="12.75" customHeight="1" outlineLevel="1" x14ac:dyDescent="0.15">
      <c r="B16" s="76"/>
      <c r="C16" s="79"/>
      <c r="D16" s="104" t="s">
        <v>61</v>
      </c>
      <c r="E16" s="106">
        <v>1000</v>
      </c>
      <c r="F16"/>
      <c r="G16" s="94"/>
      <c r="H16" s="89"/>
      <c r="K16" s="89"/>
    </row>
    <row r="17" spans="2:11" ht="12.75" customHeight="1" outlineLevel="1" x14ac:dyDescent="0.15">
      <c r="B17" s="76"/>
      <c r="C17" s="79"/>
      <c r="D17" s="104" t="s">
        <v>62</v>
      </c>
      <c r="E17" s="107">
        <v>0.5</v>
      </c>
      <c r="F17"/>
      <c r="G17" s="94"/>
      <c r="H17" s="89"/>
      <c r="K17" s="89"/>
    </row>
    <row r="18" spans="2:11" ht="12.75" customHeight="1" x14ac:dyDescent="0.15">
      <c r="B18" s="76"/>
      <c r="C18" s="77"/>
      <c r="J18" s="80"/>
    </row>
    <row r="19" spans="2:11" ht="15.75" customHeight="1" x14ac:dyDescent="0.15">
      <c r="B19" s="76"/>
      <c r="C19" s="90" t="s">
        <v>70</v>
      </c>
      <c r="D19" s="90"/>
      <c r="E19" s="91"/>
      <c r="F19" s="91"/>
      <c r="G19" s="91"/>
      <c r="H19" s="91"/>
      <c r="I19" s="91"/>
      <c r="J19" s="91"/>
    </row>
    <row r="20" spans="2:11" outlineLevel="1" x14ac:dyDescent="0.15">
      <c r="B20" s="76"/>
      <c r="E20" s="78"/>
      <c r="F20" s="78"/>
      <c r="G20" s="78"/>
    </row>
    <row r="21" spans="2:11" ht="18" outlineLevel="1" x14ac:dyDescent="0.15">
      <c r="B21" s="76"/>
      <c r="C21" s="122" t="s">
        <v>63</v>
      </c>
      <c r="H21" s="89"/>
      <c r="J21" s="89"/>
    </row>
    <row r="22" spans="2:11" ht="12.75" customHeight="1" outlineLevel="1" x14ac:dyDescent="0.15">
      <c r="B22" s="76"/>
      <c r="C22" s="79"/>
      <c r="D22" s="104" t="s">
        <v>60</v>
      </c>
      <c r="E22" s="108">
        <f>VLOOKUP(E15,'SOURCE VALUES'!A1:B7,2,FALSE)</f>
        <v>5110000</v>
      </c>
      <c r="F22" s="102"/>
      <c r="G22" s="94"/>
      <c r="H22" s="89"/>
      <c r="K22" s="89"/>
    </row>
    <row r="23" spans="2:11" ht="12.75" customHeight="1" outlineLevel="1" x14ac:dyDescent="0.15">
      <c r="B23" s="76"/>
      <c r="C23" s="79"/>
      <c r="D23" s="104" t="s">
        <v>61</v>
      </c>
      <c r="E23" s="109">
        <f>E16</f>
        <v>1000</v>
      </c>
      <c r="F23" s="101"/>
      <c r="G23" s="94"/>
      <c r="H23" s="89"/>
      <c r="K23" s="89"/>
    </row>
    <row r="24" spans="2:11" ht="12.75" customHeight="1" outlineLevel="1" x14ac:dyDescent="0.15">
      <c r="B24" s="76"/>
      <c r="C24" s="79"/>
      <c r="D24" s="104" t="s">
        <v>62</v>
      </c>
      <c r="E24" s="110">
        <f>E17</f>
        <v>0.5</v>
      </c>
      <c r="F24" s="101"/>
      <c r="G24" s="94"/>
      <c r="H24" s="89"/>
      <c r="K24" s="89"/>
    </row>
    <row r="25" spans="2:11" ht="12.75" customHeight="1" outlineLevel="1" x14ac:dyDescent="0.15">
      <c r="B25" s="76"/>
      <c r="C25" s="79"/>
      <c r="D25" s="104" t="s">
        <v>67</v>
      </c>
      <c r="E25" s="111">
        <f>E23*E24</f>
        <v>500</v>
      </c>
      <c r="F25" s="101"/>
      <c r="G25" s="94"/>
      <c r="H25" s="89"/>
      <c r="K25" s="89"/>
    </row>
    <row r="26" spans="2:11" ht="12.75" customHeight="1" outlineLevel="1" x14ac:dyDescent="0.15">
      <c r="B26" s="76"/>
      <c r="C26" s="79"/>
      <c r="D26" s="104" t="s">
        <v>64</v>
      </c>
      <c r="E26" s="112">
        <v>0.3</v>
      </c>
      <c r="F26" s="101"/>
      <c r="G26" s="94"/>
      <c r="H26" s="89"/>
      <c r="K26" s="89"/>
    </row>
    <row r="27" spans="2:11" ht="12.75" customHeight="1" outlineLevel="1" x14ac:dyDescent="0.15">
      <c r="B27" s="76"/>
      <c r="C27" s="79"/>
      <c r="D27" s="104" t="s">
        <v>65</v>
      </c>
      <c r="E27" s="113">
        <f>E22*E26</f>
        <v>1533000</v>
      </c>
      <c r="F27" s="101"/>
      <c r="G27" s="94"/>
      <c r="H27" s="89"/>
      <c r="K27" s="89"/>
    </row>
    <row r="28" spans="2:11" ht="12.75" customHeight="1" outlineLevel="1" x14ac:dyDescent="0.15">
      <c r="B28" s="76"/>
      <c r="C28" s="79"/>
      <c r="D28" s="105" t="s">
        <v>66</v>
      </c>
      <c r="E28" s="114">
        <f>E27/E25</f>
        <v>3066</v>
      </c>
      <c r="F28" s="101"/>
      <c r="G28" s="94"/>
      <c r="H28" s="89"/>
      <c r="K28" s="89"/>
    </row>
    <row r="29" spans="2:11" ht="12.75" customHeight="1" outlineLevel="1" x14ac:dyDescent="0.15">
      <c r="B29" s="76"/>
      <c r="C29" s="79"/>
      <c r="D29" s="104"/>
      <c r="E29" s="100"/>
      <c r="F29" s="101"/>
      <c r="G29" s="94"/>
      <c r="H29" s="89"/>
      <c r="K29" s="89"/>
    </row>
    <row r="30" spans="2:11" ht="18" outlineLevel="1" x14ac:dyDescent="0.15">
      <c r="B30" s="76"/>
      <c r="C30" s="122" t="s">
        <v>68</v>
      </c>
      <c r="H30" s="89"/>
      <c r="J30" s="89"/>
    </row>
    <row r="31" spans="2:11" ht="12.75" customHeight="1" outlineLevel="1" x14ac:dyDescent="0.15">
      <c r="B31" s="76"/>
      <c r="C31" s="79"/>
      <c r="D31" s="104" t="s">
        <v>60</v>
      </c>
      <c r="E31" s="108">
        <f>VLOOKUP(E15,'SOURCE VALUES'!A1:B7,2,FALSE)*0.675</f>
        <v>3449250</v>
      </c>
      <c r="F31" s="102"/>
      <c r="G31" s="94"/>
      <c r="H31" s="89"/>
      <c r="K31" s="89"/>
    </row>
    <row r="32" spans="2:11" ht="12.75" customHeight="1" outlineLevel="1" x14ac:dyDescent="0.15">
      <c r="B32" s="76"/>
      <c r="C32" s="79"/>
      <c r="D32" s="104" t="s">
        <v>61</v>
      </c>
      <c r="E32" s="109">
        <f>E23</f>
        <v>1000</v>
      </c>
      <c r="F32" s="101"/>
      <c r="G32" s="94"/>
      <c r="H32" s="89"/>
      <c r="K32" s="89"/>
    </row>
    <row r="33" spans="2:12" ht="12.75" customHeight="1" outlineLevel="1" x14ac:dyDescent="0.15">
      <c r="B33" s="76"/>
      <c r="C33" s="79"/>
      <c r="D33" s="104" t="s">
        <v>62</v>
      </c>
      <c r="E33" s="110">
        <f>E24</f>
        <v>0.5</v>
      </c>
      <c r="F33" s="101"/>
      <c r="G33" s="94"/>
      <c r="H33" s="89"/>
      <c r="K33" s="89"/>
    </row>
    <row r="34" spans="2:12" ht="12.75" customHeight="1" outlineLevel="1" x14ac:dyDescent="0.15">
      <c r="B34" s="76"/>
      <c r="C34" s="79"/>
      <c r="D34" s="104" t="s">
        <v>67</v>
      </c>
      <c r="E34" s="111">
        <f>E32*E33</f>
        <v>500</v>
      </c>
      <c r="F34" s="101"/>
      <c r="G34" s="94"/>
      <c r="H34" s="89"/>
      <c r="K34" s="89"/>
    </row>
    <row r="35" spans="2:12" ht="12.75" customHeight="1" outlineLevel="1" x14ac:dyDescent="0.15">
      <c r="B35" s="76"/>
      <c r="C35" s="79"/>
      <c r="D35" s="104" t="s">
        <v>64</v>
      </c>
      <c r="E35" s="112">
        <v>0.15</v>
      </c>
      <c r="F35" s="101"/>
      <c r="G35" s="94"/>
      <c r="H35" s="89"/>
      <c r="K35" s="89"/>
    </row>
    <row r="36" spans="2:12" ht="12.75" customHeight="1" outlineLevel="1" x14ac:dyDescent="0.15">
      <c r="B36" s="76"/>
      <c r="C36" s="79"/>
      <c r="D36" s="104" t="s">
        <v>65</v>
      </c>
      <c r="E36" s="113">
        <f>E31*E35</f>
        <v>517387.5</v>
      </c>
      <c r="F36" s="101"/>
      <c r="G36" s="94"/>
      <c r="H36" s="89"/>
      <c r="K36" s="89"/>
    </row>
    <row r="37" spans="2:12" ht="12.75" customHeight="1" outlineLevel="1" x14ac:dyDescent="0.15">
      <c r="B37" s="76"/>
      <c r="C37" s="79"/>
      <c r="D37" s="105" t="s">
        <v>66</v>
      </c>
      <c r="E37" s="114">
        <f>E36/E34</f>
        <v>1034.7750000000001</v>
      </c>
      <c r="F37" s="101"/>
      <c r="G37" s="94"/>
      <c r="H37" s="89"/>
      <c r="K37" s="89"/>
    </row>
    <row r="38" spans="2:12" outlineLevel="1" x14ac:dyDescent="0.15">
      <c r="B38" s="76"/>
      <c r="C38" s="79"/>
      <c r="D38" s="104"/>
      <c r="E38" s="100"/>
      <c r="F38" s="101"/>
      <c r="G38" s="94"/>
      <c r="H38" s="89"/>
      <c r="K38" s="89"/>
    </row>
    <row r="39" spans="2:12" s="115" customFormat="1" ht="19" customHeight="1" outlineLevel="1" x14ac:dyDescent="0.2">
      <c r="B39" s="116"/>
      <c r="C39" s="117"/>
      <c r="D39" s="118" t="s">
        <v>69</v>
      </c>
      <c r="E39" s="119">
        <f>E28-E37</f>
        <v>2031.2249999999999</v>
      </c>
      <c r="F39" s="120"/>
      <c r="G39" s="121"/>
    </row>
    <row r="40" spans="2:12" ht="12.75" customHeight="1" outlineLevel="1" x14ac:dyDescent="0.15">
      <c r="B40" s="76"/>
      <c r="C40" s="79"/>
      <c r="D40" s="104"/>
      <c r="E40" s="104"/>
      <c r="F40" s="101"/>
      <c r="G40" s="94"/>
      <c r="H40" s="89"/>
      <c r="K40" s="89"/>
    </row>
    <row r="41" spans="2:12" s="1" customFormat="1" x14ac:dyDescent="0.15">
      <c r="B41" s="92" t="s">
        <v>51</v>
      </c>
      <c r="K41" s="95"/>
    </row>
    <row r="42" spans="2:12" ht="168" customHeight="1" x14ac:dyDescent="0.15">
      <c r="B42" s="134" t="s">
        <v>49</v>
      </c>
      <c r="C42" s="134"/>
      <c r="D42" s="134"/>
      <c r="E42" s="134"/>
      <c r="F42" s="134"/>
      <c r="G42" s="134"/>
      <c r="H42" s="134"/>
      <c r="I42" s="134"/>
      <c r="J42" s="134"/>
      <c r="K42" s="93"/>
      <c r="L42" s="93"/>
    </row>
  </sheetData>
  <sheetProtection selectLockedCells="1"/>
  <scenarios current="0">
    <scenario name="50" count="1" user="sroshan" comment="Created by sroshan on 11/14/2006">
      <inputCells r="J50" undone="1" val="50" numFmtId="3"/>
    </scenario>
  </scenarios>
  <customSheetViews>
    <customSheetView guid="{566A5BD7-613A-4715-8B39-0A53EE3D96F0}" scale="75" showGridLines="0" hiddenRows="1" hiddenColumns="1" topLeftCell="A74">
      <selection activeCell="H9" sqref="H9:J9"/>
      <pageMargins left="0.7" right="0.7" top="0.75" bottom="0.75" header="0.3" footer="0.3"/>
      <printOptions horizontalCentered="1"/>
      <pageSetup scale="65" orientation="portrait"/>
    </customSheetView>
  </customSheetViews>
  <mergeCells count="5">
    <mergeCell ref="H7:J7"/>
    <mergeCell ref="H10:J10"/>
    <mergeCell ref="H9:J9"/>
    <mergeCell ref="H8:J8"/>
    <mergeCell ref="B42:J42"/>
  </mergeCells>
  <phoneticPr fontId="8" type="noConversion"/>
  <dataValidations count="1">
    <dataValidation type="list" showInputMessage="1" showErrorMessage="1" sqref="E15" xr:uid="{BEE692C4-EB32-9140-ACBB-9EB9FD901B19}">
      <formula1>SizeofOrg</formula1>
    </dataValidation>
  </dataValidations>
  <printOptions horizontalCentered="1" verticalCentered="1"/>
  <pageMargins left="0.25" right="0.25" top="0.25" bottom="0.25" header="0.5" footer="0.5"/>
  <pageSetup scale="5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E44"/>
  <sheetViews>
    <sheetView zoomScale="125" zoomScaleNormal="125" zoomScalePageLayoutView="125" workbookViewId="0">
      <pane xSplit="5" ySplit="11" topLeftCell="F35" activePane="bottomRight" state="frozen"/>
      <selection activeCell="C1" sqref="C1"/>
      <selection pane="topRight" activeCell="F1" sqref="F1"/>
      <selection pane="bottomLeft" activeCell="C12" sqref="C12"/>
      <selection pane="bottomRight" activeCell="C42" sqref="C42"/>
    </sheetView>
  </sheetViews>
  <sheetFormatPr baseColWidth="10" defaultColWidth="8.83203125" defaultRowHeight="13" x14ac:dyDescent="0.15"/>
  <cols>
    <col min="1" max="1" width="3.33203125" hidden="1" customWidth="1"/>
    <col min="2" max="2" width="10.5" hidden="1" customWidth="1"/>
    <col min="3" max="3" width="34" customWidth="1"/>
    <col min="4" max="4" width="18.33203125" customWidth="1"/>
    <col min="5" max="5" width="16.6640625" customWidth="1"/>
    <col min="8" max="10" width="10.5" customWidth="1"/>
    <col min="14" max="15" width="10.5" customWidth="1"/>
    <col min="22" max="24" width="10.5" customWidth="1"/>
    <col min="28" max="28" width="10.1640625" customWidth="1"/>
    <col min="29" max="29" width="9.5" customWidth="1"/>
  </cols>
  <sheetData>
    <row r="1" spans="1:31" x14ac:dyDescent="0.15">
      <c r="A1" s="8"/>
      <c r="B1" s="9"/>
      <c r="C1" s="9"/>
      <c r="D1" s="8"/>
      <c r="E1" s="10"/>
      <c r="F1" s="11"/>
      <c r="G1" s="8"/>
      <c r="H1" s="8"/>
      <c r="I1" s="8"/>
      <c r="J1" s="8"/>
      <c r="K1" s="8"/>
      <c r="L1" s="8"/>
      <c r="M1" s="8"/>
      <c r="N1" s="8"/>
      <c r="O1" s="8"/>
      <c r="P1" s="8"/>
      <c r="Q1" s="8"/>
      <c r="R1" s="8"/>
      <c r="S1" s="8"/>
      <c r="T1" s="8"/>
      <c r="U1" s="8"/>
      <c r="V1" s="8"/>
      <c r="W1" s="8"/>
      <c r="X1" s="8"/>
      <c r="Y1" s="8"/>
      <c r="Z1" s="8"/>
      <c r="AA1" s="8"/>
      <c r="AB1" s="8"/>
      <c r="AC1" s="8"/>
      <c r="AD1" s="8"/>
      <c r="AE1" s="8"/>
    </row>
    <row r="2" spans="1:31" x14ac:dyDescent="0.15">
      <c r="A2" s="8"/>
      <c r="B2" s="3" t="s">
        <v>2</v>
      </c>
      <c r="C2" s="4"/>
      <c r="D2" s="5"/>
      <c r="E2" s="6"/>
      <c r="F2" s="7"/>
      <c r="G2" s="5"/>
      <c r="H2" s="5"/>
      <c r="I2" s="5"/>
      <c r="J2" s="5"/>
      <c r="K2" s="5"/>
      <c r="L2" s="5"/>
      <c r="M2" s="5"/>
      <c r="N2" s="5"/>
      <c r="O2" s="5"/>
      <c r="P2" s="5"/>
      <c r="Q2" s="5"/>
      <c r="R2" s="5"/>
      <c r="S2" s="5"/>
      <c r="T2" s="5"/>
      <c r="U2" s="5"/>
      <c r="V2" s="5"/>
      <c r="W2" s="5"/>
      <c r="X2" s="5"/>
      <c r="Y2" s="5"/>
      <c r="Z2" s="5"/>
      <c r="AA2" s="5"/>
      <c r="AB2" s="5"/>
      <c r="AC2" s="5"/>
      <c r="AD2" s="5"/>
      <c r="AE2" s="8"/>
    </row>
    <row r="3" spans="1:31" x14ac:dyDescent="0.15">
      <c r="A3" s="8"/>
      <c r="B3" s="9"/>
      <c r="C3" s="9"/>
      <c r="D3" s="8"/>
      <c r="E3" s="10"/>
      <c r="F3" s="11"/>
      <c r="G3" s="8"/>
      <c r="H3" s="8"/>
      <c r="I3" s="8"/>
      <c r="J3" s="8"/>
      <c r="K3" s="8"/>
      <c r="L3" s="8"/>
      <c r="M3" s="8"/>
      <c r="N3" s="8"/>
      <c r="O3" s="8"/>
      <c r="P3" s="8"/>
      <c r="Q3" s="8"/>
      <c r="R3" s="8"/>
      <c r="S3" s="8"/>
      <c r="T3" s="8"/>
      <c r="U3" s="8"/>
      <c r="V3" s="8"/>
      <c r="W3" s="8"/>
      <c r="X3" s="8"/>
      <c r="Y3" s="8"/>
      <c r="Z3" s="8"/>
      <c r="AA3" s="8"/>
      <c r="AB3" s="8"/>
      <c r="AC3" s="8"/>
      <c r="AD3" s="8"/>
      <c r="AE3" s="8"/>
    </row>
    <row r="4" spans="1:31" x14ac:dyDescent="0.15">
      <c r="A4" s="2"/>
      <c r="B4" s="2"/>
      <c r="C4" s="12" t="s">
        <v>3</v>
      </c>
      <c r="D4" s="13"/>
      <c r="E4" s="14" t="s">
        <v>30</v>
      </c>
      <c r="F4" s="15"/>
      <c r="G4" s="16" t="e">
        <f>SUMIF($B$16:$B$26,"="&amp;$E4,G$16:G$26)</f>
        <v>#REF!</v>
      </c>
      <c r="H4" s="16" t="e">
        <f t="shared" ref="H4:I11" si="0">SUMIF($B$16:$B$26,"="&amp;$E4,H$16:H$26)</f>
        <v>#REF!</v>
      </c>
      <c r="I4" s="16" t="e">
        <f t="shared" si="0"/>
        <v>#REF!</v>
      </c>
      <c r="J4" s="16" t="e">
        <f t="shared" ref="J4:L11" si="1">SUMIF($B$16:$B$26,"="&amp;$E4,J$16:J$26)</f>
        <v>#REF!</v>
      </c>
      <c r="K4" s="16" t="e">
        <f t="shared" si="1"/>
        <v>#REF!</v>
      </c>
      <c r="L4" s="16" t="e">
        <f t="shared" si="1"/>
        <v>#REF!</v>
      </c>
      <c r="M4" s="16"/>
      <c r="N4" s="16" t="e">
        <f t="shared" ref="N4:N11" si="2">SUM(G4:L4)</f>
        <v>#REF!</v>
      </c>
      <c r="O4" s="16" t="e">
        <f t="shared" ref="O4:O11" si="3">G4+NPV(ProjDiscRate,H4:L4)</f>
        <v>#REF!</v>
      </c>
      <c r="P4" s="16"/>
      <c r="Q4" s="16"/>
      <c r="R4" s="16"/>
      <c r="S4" s="16"/>
      <c r="T4" s="16"/>
      <c r="U4" s="16" t="e">
        <f t="shared" ref="U4:Z4" ca="1" si="4">SUMIF($B$15:$B$28,"="&amp;$E4,U$16:U$26)</f>
        <v>#REF!</v>
      </c>
      <c r="V4" s="16" t="e">
        <f t="shared" ca="1" si="4"/>
        <v>#REF!</v>
      </c>
      <c r="W4" s="16" t="e">
        <f t="shared" ca="1" si="4"/>
        <v>#REF!</v>
      </c>
      <c r="X4" s="16" t="e">
        <f t="shared" ca="1" si="4"/>
        <v>#REF!</v>
      </c>
      <c r="Y4" s="16" t="e">
        <f t="shared" ca="1" si="4"/>
        <v>#REF!</v>
      </c>
      <c r="Z4" s="16" t="e">
        <f t="shared" ca="1" si="4"/>
        <v>#REF!</v>
      </c>
      <c r="AA4" s="16"/>
      <c r="AB4" s="16" t="e">
        <f t="shared" ref="AB4:AB11" ca="1" si="5">SUM(U4:Z4)</f>
        <v>#REF!</v>
      </c>
      <c r="AC4" s="16" t="e">
        <f t="shared" ref="AC4:AC11" ca="1" si="6">U4+NPV(ProjDiscRate,V4:Z4)</f>
        <v>#REF!</v>
      </c>
      <c r="AD4" s="2"/>
      <c r="AE4" s="2"/>
    </row>
    <row r="5" spans="1:31" ht="12.75" customHeight="1" x14ac:dyDescent="0.15">
      <c r="A5" s="2"/>
      <c r="B5" s="2"/>
      <c r="C5" s="12" t="s">
        <v>3</v>
      </c>
      <c r="E5" s="81" t="str">
        <f t="shared" ref="E5:E11" si="7">D20</f>
        <v>Reduction in headcount for preparing and shipping policies</v>
      </c>
      <c r="G5" s="16">
        <f t="shared" ref="G5:G11" si="8">SUMIF($B$16:$B$26,"="&amp;$E5,G$16:G$26)</f>
        <v>0</v>
      </c>
      <c r="H5" s="16" t="e">
        <f t="shared" si="0"/>
        <v>#REF!</v>
      </c>
      <c r="I5" s="16" t="e">
        <f t="shared" si="0"/>
        <v>#REF!</v>
      </c>
      <c r="J5" s="16" t="e">
        <f t="shared" si="1"/>
        <v>#REF!</v>
      </c>
      <c r="K5" s="16" t="e">
        <f t="shared" si="1"/>
        <v>#REF!</v>
      </c>
      <c r="L5" s="16" t="e">
        <f t="shared" si="1"/>
        <v>#REF!</v>
      </c>
      <c r="M5" s="16"/>
      <c r="N5" s="16" t="e">
        <f t="shared" si="2"/>
        <v>#REF!</v>
      </c>
      <c r="O5" s="16" t="e">
        <f t="shared" si="3"/>
        <v>#REF!</v>
      </c>
      <c r="P5" s="16"/>
      <c r="Q5" s="16"/>
      <c r="R5" s="16"/>
      <c r="S5" s="16"/>
      <c r="T5" s="16"/>
      <c r="U5" s="16">
        <f ca="1">SUMIF($B$15:$B$28,"="&amp;$E5,U$16:U$26)</f>
        <v>0</v>
      </c>
      <c r="V5" s="16" t="e">
        <f>SUMIF($B$15:$B$28,"="&amp;$E5,V$15:V$28)</f>
        <v>#REF!</v>
      </c>
      <c r="W5" s="16" t="e">
        <f>SUMIF($B$15:$B$28,"="&amp;$E5,W$15:W$28)</f>
        <v>#REF!</v>
      </c>
      <c r="X5" s="16" t="e">
        <f>SUMIF($B$15:$B$28,"="&amp;$E5,X$15:X$28)</f>
        <v>#REF!</v>
      </c>
      <c r="Y5" s="16" t="e">
        <f>SUMIF($B$15:$B$28,"="&amp;$E5,Y$15:Y$28)</f>
        <v>#REF!</v>
      </c>
      <c r="Z5" s="16" t="e">
        <f>SUMIF($B$15:$B$28,"="&amp;$E5,Z$15:Z$28)</f>
        <v>#REF!</v>
      </c>
      <c r="AA5" s="16"/>
      <c r="AB5" s="16" t="e">
        <f t="shared" ca="1" si="5"/>
        <v>#REF!</v>
      </c>
      <c r="AC5" s="16" t="e">
        <f t="shared" ca="1" si="6"/>
        <v>#REF!</v>
      </c>
      <c r="AD5" s="2"/>
      <c r="AE5" s="2"/>
    </row>
    <row r="6" spans="1:31" ht="22.5" customHeight="1" x14ac:dyDescent="0.15">
      <c r="A6" s="2"/>
      <c r="B6" s="2"/>
      <c r="C6" s="12" t="s">
        <v>3</v>
      </c>
      <c r="E6" s="81" t="str">
        <f t="shared" si="7"/>
        <v>Reduce HR administrative time to process and file completed policies</v>
      </c>
      <c r="F6" s="15"/>
      <c r="G6" s="16">
        <f t="shared" si="8"/>
        <v>0</v>
      </c>
      <c r="H6" s="16" t="e">
        <f t="shared" si="0"/>
        <v>#REF!</v>
      </c>
      <c r="I6" s="16" t="e">
        <f t="shared" si="0"/>
        <v>#REF!</v>
      </c>
      <c r="J6" s="16" t="e">
        <f t="shared" si="1"/>
        <v>#REF!</v>
      </c>
      <c r="K6" s="16" t="e">
        <f t="shared" si="1"/>
        <v>#REF!</v>
      </c>
      <c r="L6" s="16" t="e">
        <f t="shared" si="1"/>
        <v>#REF!</v>
      </c>
      <c r="M6" s="16"/>
      <c r="N6" s="16" t="e">
        <f t="shared" si="2"/>
        <v>#REF!</v>
      </c>
      <c r="O6" s="16" t="e">
        <f t="shared" si="3"/>
        <v>#REF!</v>
      </c>
      <c r="P6" s="16"/>
      <c r="Q6" s="16"/>
      <c r="R6" s="16"/>
      <c r="S6" s="16"/>
      <c r="T6" s="16"/>
      <c r="U6" s="16">
        <f t="shared" ref="U6:Z11" si="9">SUMIF($B$15:$B$28,"="&amp;$E6,U$15:U$28)</f>
        <v>0</v>
      </c>
      <c r="V6" s="16" t="e">
        <f t="shared" si="9"/>
        <v>#REF!</v>
      </c>
      <c r="W6" s="16" t="e">
        <f t="shared" si="9"/>
        <v>#REF!</v>
      </c>
      <c r="X6" s="16" t="e">
        <f t="shared" si="9"/>
        <v>#REF!</v>
      </c>
      <c r="Y6" s="16" t="e">
        <f t="shared" si="9"/>
        <v>#REF!</v>
      </c>
      <c r="Z6" s="16" t="e">
        <f t="shared" si="9"/>
        <v>#REF!</v>
      </c>
      <c r="AA6" s="16"/>
      <c r="AB6" s="16" t="e">
        <f t="shared" si="5"/>
        <v>#REF!</v>
      </c>
      <c r="AC6" s="16" t="e">
        <f t="shared" si="6"/>
        <v>#REF!</v>
      </c>
      <c r="AD6" s="2"/>
      <c r="AE6" s="2"/>
    </row>
    <row r="7" spans="1:31" ht="12.75" customHeight="1" x14ac:dyDescent="0.15">
      <c r="A7" s="2"/>
      <c r="B7" s="2"/>
      <c r="C7" s="12" t="s">
        <v>3</v>
      </c>
      <c r="E7" s="81" t="str">
        <f t="shared" si="7"/>
        <v>Electronic training cost saving</v>
      </c>
      <c r="F7" s="15"/>
      <c r="G7" s="16">
        <f t="shared" si="8"/>
        <v>0</v>
      </c>
      <c r="H7" s="16" t="e">
        <f t="shared" si="0"/>
        <v>#REF!</v>
      </c>
      <c r="I7" s="16" t="e">
        <f t="shared" si="0"/>
        <v>#REF!</v>
      </c>
      <c r="J7" s="16" t="e">
        <f t="shared" si="1"/>
        <v>#REF!</v>
      </c>
      <c r="K7" s="16" t="e">
        <f t="shared" si="1"/>
        <v>#REF!</v>
      </c>
      <c r="L7" s="16" t="e">
        <f t="shared" si="1"/>
        <v>#REF!</v>
      </c>
      <c r="M7" s="16"/>
      <c r="N7" s="16" t="e">
        <f t="shared" si="2"/>
        <v>#REF!</v>
      </c>
      <c r="O7" s="16" t="e">
        <f t="shared" si="3"/>
        <v>#REF!</v>
      </c>
      <c r="P7" s="16"/>
      <c r="Q7" s="16"/>
      <c r="R7" s="16"/>
      <c r="S7" s="16"/>
      <c r="T7" s="16"/>
      <c r="U7" s="16">
        <f t="shared" si="9"/>
        <v>0</v>
      </c>
      <c r="V7" s="16" t="e">
        <f t="shared" si="9"/>
        <v>#REF!</v>
      </c>
      <c r="W7" s="16" t="e">
        <f t="shared" si="9"/>
        <v>#REF!</v>
      </c>
      <c r="X7" s="16" t="e">
        <f t="shared" si="9"/>
        <v>#REF!</v>
      </c>
      <c r="Y7" s="16" t="e">
        <f t="shared" si="9"/>
        <v>#REF!</v>
      </c>
      <c r="Z7" s="16" t="e">
        <f t="shared" si="9"/>
        <v>#REF!</v>
      </c>
      <c r="AA7" s="16"/>
      <c r="AB7" s="16" t="e">
        <f t="shared" si="5"/>
        <v>#REF!</v>
      </c>
      <c r="AC7" s="16" t="e">
        <f t="shared" si="6"/>
        <v>#REF!</v>
      </c>
      <c r="AD7" s="2"/>
      <c r="AE7" s="2"/>
    </row>
    <row r="8" spans="1:31" ht="12.75" customHeight="1" x14ac:dyDescent="0.15">
      <c r="A8" s="2"/>
      <c r="B8" s="2"/>
      <c r="C8" s="12" t="s">
        <v>3</v>
      </c>
      <c r="E8" s="81" t="str">
        <f t="shared" si="7"/>
        <v>Employee productivity gain</v>
      </c>
      <c r="F8" s="15"/>
      <c r="G8" s="16">
        <f t="shared" si="8"/>
        <v>0</v>
      </c>
      <c r="H8" s="16" t="e">
        <f t="shared" si="0"/>
        <v>#REF!</v>
      </c>
      <c r="I8" s="16" t="e">
        <f t="shared" si="0"/>
        <v>#REF!</v>
      </c>
      <c r="J8" s="16" t="e">
        <f t="shared" si="1"/>
        <v>#REF!</v>
      </c>
      <c r="K8" s="16" t="e">
        <f t="shared" si="1"/>
        <v>#REF!</v>
      </c>
      <c r="L8" s="16" t="e">
        <f t="shared" si="1"/>
        <v>#REF!</v>
      </c>
      <c r="M8" s="16"/>
      <c r="N8" s="16" t="e">
        <f t="shared" si="2"/>
        <v>#REF!</v>
      </c>
      <c r="O8" s="16" t="e">
        <f t="shared" si="3"/>
        <v>#REF!</v>
      </c>
      <c r="P8" s="16"/>
      <c r="Q8" s="16"/>
      <c r="R8" s="16"/>
      <c r="S8" s="16"/>
      <c r="T8" s="16"/>
      <c r="U8" s="16">
        <f t="shared" si="9"/>
        <v>0</v>
      </c>
      <c r="V8" s="16" t="e">
        <f t="shared" si="9"/>
        <v>#REF!</v>
      </c>
      <c r="W8" s="16" t="e">
        <f t="shared" si="9"/>
        <v>#REF!</v>
      </c>
      <c r="X8" s="16" t="e">
        <f t="shared" si="9"/>
        <v>#REF!</v>
      </c>
      <c r="Y8" s="16" t="e">
        <f t="shared" si="9"/>
        <v>#REF!</v>
      </c>
      <c r="Z8" s="16" t="e">
        <f t="shared" si="9"/>
        <v>#REF!</v>
      </c>
      <c r="AA8" s="16"/>
      <c r="AB8" s="16" t="e">
        <f t="shared" si="5"/>
        <v>#REF!</v>
      </c>
      <c r="AC8" s="16" t="e">
        <f t="shared" si="6"/>
        <v>#REF!</v>
      </c>
      <c r="AD8" s="2"/>
      <c r="AE8" s="2"/>
    </row>
    <row r="9" spans="1:31" ht="22.5" customHeight="1" x14ac:dyDescent="0.15">
      <c r="A9" s="2"/>
      <c r="B9" s="2"/>
      <c r="C9" s="12" t="s">
        <v>3</v>
      </c>
      <c r="E9" s="81" t="str">
        <f t="shared" si="7"/>
        <v>Reduction in administrative costs</v>
      </c>
      <c r="F9" s="15"/>
      <c r="G9" s="16">
        <f t="shared" si="8"/>
        <v>0</v>
      </c>
      <c r="H9" s="16">
        <f t="shared" si="0"/>
        <v>0</v>
      </c>
      <c r="I9" s="16">
        <f t="shared" si="0"/>
        <v>0</v>
      </c>
      <c r="J9" s="16">
        <f t="shared" si="1"/>
        <v>0</v>
      </c>
      <c r="K9" s="16">
        <f t="shared" si="1"/>
        <v>0</v>
      </c>
      <c r="L9" s="16">
        <f t="shared" si="1"/>
        <v>0</v>
      </c>
      <c r="M9" s="16"/>
      <c r="N9" s="16">
        <f t="shared" si="2"/>
        <v>0</v>
      </c>
      <c r="O9" s="16" t="e">
        <f t="shared" si="3"/>
        <v>#REF!</v>
      </c>
      <c r="P9" s="16"/>
      <c r="Q9" s="16"/>
      <c r="R9" s="16"/>
      <c r="S9" s="16"/>
      <c r="T9" s="16"/>
      <c r="U9" s="16">
        <f t="shared" si="9"/>
        <v>0</v>
      </c>
      <c r="V9" s="16">
        <f t="shared" si="9"/>
        <v>0</v>
      </c>
      <c r="W9" s="16">
        <f t="shared" si="9"/>
        <v>0</v>
      </c>
      <c r="X9" s="16">
        <f t="shared" si="9"/>
        <v>0</v>
      </c>
      <c r="Y9" s="16">
        <f t="shared" si="9"/>
        <v>0</v>
      </c>
      <c r="Z9" s="16">
        <f t="shared" si="9"/>
        <v>0</v>
      </c>
      <c r="AA9" s="16"/>
      <c r="AB9" s="16">
        <f t="shared" si="5"/>
        <v>0</v>
      </c>
      <c r="AC9" s="16" t="e">
        <f t="shared" si="6"/>
        <v>#REF!</v>
      </c>
      <c r="AD9" s="2"/>
      <c r="AE9" s="2"/>
    </row>
    <row r="10" spans="1:31" ht="21.75" customHeight="1" x14ac:dyDescent="0.15">
      <c r="C10" s="12" t="s">
        <v>3</v>
      </c>
      <c r="E10" s="81" t="str">
        <f t="shared" si="7"/>
        <v>Reduction in auditor fees</v>
      </c>
      <c r="G10" s="16">
        <f t="shared" si="8"/>
        <v>0</v>
      </c>
      <c r="H10" s="16" t="e">
        <f t="shared" si="0"/>
        <v>#REF!</v>
      </c>
      <c r="I10" s="16" t="e">
        <f t="shared" si="0"/>
        <v>#REF!</v>
      </c>
      <c r="J10" s="16" t="e">
        <f t="shared" si="1"/>
        <v>#REF!</v>
      </c>
      <c r="K10" s="16" t="e">
        <f t="shared" si="1"/>
        <v>#REF!</v>
      </c>
      <c r="L10" s="16" t="e">
        <f t="shared" si="1"/>
        <v>#REF!</v>
      </c>
      <c r="M10" s="16"/>
      <c r="N10" s="16" t="e">
        <f t="shared" si="2"/>
        <v>#REF!</v>
      </c>
      <c r="O10" s="16" t="e">
        <f t="shared" si="3"/>
        <v>#REF!</v>
      </c>
      <c r="P10" s="16"/>
      <c r="Q10" s="16"/>
      <c r="R10" s="16"/>
      <c r="S10" s="16"/>
      <c r="T10" s="16"/>
      <c r="U10" s="16">
        <f t="shared" si="9"/>
        <v>0</v>
      </c>
      <c r="V10" s="16" t="e">
        <f t="shared" si="9"/>
        <v>#REF!</v>
      </c>
      <c r="W10" s="16" t="e">
        <f t="shared" si="9"/>
        <v>#REF!</v>
      </c>
      <c r="X10" s="16" t="e">
        <f t="shared" si="9"/>
        <v>#REF!</v>
      </c>
      <c r="Y10" s="16" t="e">
        <f t="shared" si="9"/>
        <v>#REF!</v>
      </c>
      <c r="Z10" s="16" t="e">
        <f t="shared" si="9"/>
        <v>#REF!</v>
      </c>
      <c r="AA10" s="16"/>
      <c r="AB10" s="16" t="e">
        <f t="shared" si="5"/>
        <v>#REF!</v>
      </c>
      <c r="AC10" s="16" t="e">
        <f t="shared" si="6"/>
        <v>#REF!</v>
      </c>
      <c r="AD10" s="2"/>
      <c r="AE10" s="2"/>
    </row>
    <row r="11" spans="1:31" ht="23.25" customHeight="1" x14ac:dyDescent="0.15">
      <c r="C11" s="12" t="s">
        <v>3</v>
      </c>
      <c r="E11" s="81" t="str">
        <f t="shared" si="7"/>
        <v>Reduction in potential future fines</v>
      </c>
      <c r="G11" s="16">
        <f t="shared" si="8"/>
        <v>0</v>
      </c>
      <c r="H11" s="16" t="e">
        <f t="shared" si="0"/>
        <v>#REF!</v>
      </c>
      <c r="I11" s="16" t="e">
        <f t="shared" si="0"/>
        <v>#REF!</v>
      </c>
      <c r="J11" s="16" t="e">
        <f t="shared" si="1"/>
        <v>#REF!</v>
      </c>
      <c r="K11" s="16" t="e">
        <f t="shared" si="1"/>
        <v>#REF!</v>
      </c>
      <c r="L11" s="16" t="e">
        <f t="shared" si="1"/>
        <v>#REF!</v>
      </c>
      <c r="M11" s="16"/>
      <c r="N11" s="16" t="e">
        <f t="shared" si="2"/>
        <v>#REF!</v>
      </c>
      <c r="O11" s="16" t="e">
        <f t="shared" si="3"/>
        <v>#REF!</v>
      </c>
      <c r="P11" s="16"/>
      <c r="Q11" s="16"/>
      <c r="R11" s="16"/>
      <c r="S11" s="16"/>
      <c r="T11" s="16"/>
      <c r="U11" s="16">
        <f t="shared" si="9"/>
        <v>0</v>
      </c>
      <c r="V11" s="16" t="e">
        <f t="shared" si="9"/>
        <v>#REF!</v>
      </c>
      <c r="W11" s="16" t="e">
        <f t="shared" si="9"/>
        <v>#REF!</v>
      </c>
      <c r="X11" s="16" t="e">
        <f t="shared" si="9"/>
        <v>#REF!</v>
      </c>
      <c r="Y11" s="16" t="e">
        <f t="shared" si="9"/>
        <v>#REF!</v>
      </c>
      <c r="Z11" s="16" t="e">
        <f t="shared" si="9"/>
        <v>#REF!</v>
      </c>
      <c r="AA11" s="16"/>
      <c r="AB11" s="16" t="e">
        <f t="shared" si="5"/>
        <v>#REF!</v>
      </c>
      <c r="AC11" s="16" t="e">
        <f t="shared" si="6"/>
        <v>#REF!</v>
      </c>
      <c r="AD11" s="2"/>
      <c r="AE11" s="2"/>
    </row>
    <row r="12" spans="1:31" x14ac:dyDescent="0.15">
      <c r="A12" s="2"/>
      <c r="B12" s="2"/>
      <c r="C12" s="12"/>
      <c r="D12" s="13"/>
      <c r="E12" s="14"/>
      <c r="F12" s="15"/>
      <c r="G12" s="16"/>
      <c r="H12" s="16"/>
      <c r="I12" s="16"/>
      <c r="J12" s="16"/>
      <c r="K12" s="16"/>
      <c r="L12" s="16"/>
      <c r="M12" s="16"/>
      <c r="N12" s="16"/>
      <c r="O12" s="16"/>
      <c r="P12" s="16"/>
      <c r="Q12" s="16"/>
      <c r="R12" s="16"/>
      <c r="S12" s="16"/>
      <c r="T12" s="16"/>
      <c r="U12" s="16"/>
      <c r="V12" s="16"/>
      <c r="W12" s="16"/>
      <c r="X12" s="16"/>
      <c r="Y12" s="16"/>
      <c r="Z12" s="16"/>
      <c r="AA12" s="16"/>
      <c r="AB12" s="17"/>
      <c r="AC12" s="16"/>
      <c r="AD12" s="16"/>
      <c r="AE12" s="2"/>
    </row>
    <row r="13" spans="1:31" x14ac:dyDescent="0.15">
      <c r="A13" s="8"/>
      <c r="B13" s="18" t="s">
        <v>4</v>
      </c>
      <c r="C13" s="138"/>
      <c r="D13" s="138"/>
      <c r="E13" s="138"/>
      <c r="F13" s="135" t="s">
        <v>5</v>
      </c>
      <c r="G13" s="135"/>
      <c r="H13" s="135"/>
      <c r="I13" s="135"/>
      <c r="J13" s="135"/>
      <c r="K13" s="135"/>
      <c r="L13" s="135"/>
      <c r="M13" s="135"/>
      <c r="N13" s="135"/>
      <c r="O13" s="135"/>
      <c r="P13" s="18"/>
      <c r="Q13" s="135" t="s">
        <v>6</v>
      </c>
      <c r="R13" s="135"/>
      <c r="S13" s="135"/>
      <c r="T13" s="18"/>
      <c r="U13" s="135" t="s">
        <v>7</v>
      </c>
      <c r="V13" s="135"/>
      <c r="W13" s="135"/>
      <c r="X13" s="135"/>
      <c r="Y13" s="135"/>
      <c r="Z13" s="135"/>
      <c r="AA13" s="135"/>
      <c r="AB13" s="135"/>
      <c r="AC13" s="135"/>
      <c r="AD13" s="18"/>
      <c r="AE13" s="8"/>
    </row>
    <row r="14" spans="1:31" ht="24" x14ac:dyDescent="0.15">
      <c r="A14" s="19"/>
      <c r="B14" s="20"/>
      <c r="C14" s="21" t="s">
        <v>8</v>
      </c>
      <c r="D14" s="21" t="s">
        <v>9</v>
      </c>
      <c r="E14" s="22" t="s">
        <v>10</v>
      </c>
      <c r="F14" s="23" t="s">
        <v>11</v>
      </c>
      <c r="G14" s="24" t="s">
        <v>12</v>
      </c>
      <c r="H14" s="24" t="s">
        <v>13</v>
      </c>
      <c r="I14" s="24" t="s">
        <v>14</v>
      </c>
      <c r="J14" s="24" t="s">
        <v>15</v>
      </c>
      <c r="K14" s="24" t="s">
        <v>16</v>
      </c>
      <c r="L14" s="24" t="s">
        <v>17</v>
      </c>
      <c r="M14" s="24"/>
      <c r="N14" s="24"/>
      <c r="O14" s="24"/>
      <c r="P14" s="24"/>
      <c r="Q14" s="24" t="s">
        <v>18</v>
      </c>
      <c r="R14" s="24" t="s">
        <v>19</v>
      </c>
      <c r="S14" s="24" t="s">
        <v>20</v>
      </c>
      <c r="T14" s="24"/>
      <c r="U14" s="24" t="s">
        <v>12</v>
      </c>
      <c r="V14" s="24" t="s">
        <v>13</v>
      </c>
      <c r="W14" s="24" t="s">
        <v>14</v>
      </c>
      <c r="X14" s="24" t="s">
        <v>15</v>
      </c>
      <c r="Y14" s="24" t="s">
        <v>16</v>
      </c>
      <c r="Z14" s="24" t="s">
        <v>17</v>
      </c>
      <c r="AA14" s="24"/>
      <c r="AB14" s="24"/>
      <c r="AC14" s="24"/>
      <c r="AD14" s="24"/>
      <c r="AE14" s="25"/>
    </row>
    <row r="15" spans="1:31" x14ac:dyDescent="0.15">
      <c r="A15" s="19"/>
      <c r="B15" s="26"/>
      <c r="C15" s="26"/>
      <c r="D15" s="26"/>
      <c r="E15" s="27"/>
      <c r="F15" s="28"/>
      <c r="G15" s="29"/>
      <c r="H15" s="29"/>
      <c r="I15" s="29"/>
      <c r="J15" s="29"/>
      <c r="K15" s="29"/>
      <c r="L15" s="29"/>
      <c r="M15" s="29"/>
      <c r="N15" s="29"/>
      <c r="O15" s="29"/>
      <c r="P15" s="29"/>
      <c r="Q15" s="29"/>
      <c r="R15" s="29"/>
      <c r="S15" s="29"/>
      <c r="T15" s="29"/>
      <c r="U15" s="29"/>
      <c r="V15" s="30"/>
      <c r="W15" s="30"/>
      <c r="X15" s="30"/>
      <c r="Y15" s="30"/>
      <c r="Z15" s="30"/>
      <c r="AA15" s="29"/>
      <c r="AB15" s="29"/>
      <c r="AC15" s="29"/>
      <c r="AD15" s="29"/>
      <c r="AE15" s="19"/>
    </row>
    <row r="16" spans="1:31" ht="19.5" customHeight="1" x14ac:dyDescent="0.15">
      <c r="A16" s="19"/>
      <c r="B16" s="31" t="s">
        <v>30</v>
      </c>
      <c r="C16" s="82" t="s">
        <v>39</v>
      </c>
      <c r="D16" s="83"/>
      <c r="E16" s="84" t="e">
        <f>IF(Inputs!#REF!=TRUE,#REF!,IF(Inputs!#REF!=TRUE,#REF!,0))</f>
        <v>#REF!</v>
      </c>
      <c r="F16" s="33"/>
      <c r="G16" s="34">
        <v>0</v>
      </c>
      <c r="H16" s="34" t="e">
        <f>IF(Inputs!#REF!&gt;=1,'ROI Calc'!$E$16,0)</f>
        <v>#REF!</v>
      </c>
      <c r="I16" s="34" t="e">
        <f>IF(Inputs!#REF!&gt;=2,'ROI Calc'!$E$16,0)</f>
        <v>#REF!</v>
      </c>
      <c r="J16" s="34" t="e">
        <f>IF(Inputs!#REF!&gt;=3,'ROI Calc'!$E$16,0)</f>
        <v>#REF!</v>
      </c>
      <c r="K16" s="34" t="e">
        <f>IF(Inputs!#REF!&gt;=4,'ROI Calc'!$E$16,0)</f>
        <v>#REF!</v>
      </c>
      <c r="L16" s="34" t="e">
        <f>IF(Inputs!#REF!&gt;=5,'ROI Calc'!$E$16,0)</f>
        <v>#REF!</v>
      </c>
      <c r="M16" s="35"/>
      <c r="N16" s="35" t="e">
        <f>SUM(G16:L16)</f>
        <v>#REF!</v>
      </c>
      <c r="O16" s="35" t="e">
        <f>G16+NPV(ProjDiscRate,H16:L16)</f>
        <v>#REF!</v>
      </c>
      <c r="P16" s="29"/>
      <c r="Q16" s="36">
        <v>1</v>
      </c>
      <c r="R16" s="37">
        <v>1</v>
      </c>
      <c r="S16" s="36">
        <v>1.5</v>
      </c>
      <c r="T16" s="29"/>
      <c r="U16" s="35">
        <f>IF(G16=0,,((G16*$Q16)+(G16*$R16)+(G16*$S16))/3)</f>
        <v>0</v>
      </c>
      <c r="V16" s="38" t="e">
        <f t="shared" ref="U16:Z25" si="10">IF(H16=0,,((H16*$Q16)+(H16*$R16)+(H16*$S16))/3)</f>
        <v>#REF!</v>
      </c>
      <c r="W16" s="38" t="e">
        <f t="shared" si="10"/>
        <v>#REF!</v>
      </c>
      <c r="X16" s="38" t="e">
        <f t="shared" si="10"/>
        <v>#REF!</v>
      </c>
      <c r="Y16" s="38" t="e">
        <f t="shared" si="10"/>
        <v>#REF!</v>
      </c>
      <c r="Z16" s="38" t="e">
        <f t="shared" si="10"/>
        <v>#REF!</v>
      </c>
      <c r="AA16" s="35"/>
      <c r="AB16" s="35" t="e">
        <f t="shared" ref="AB16:AB25" si="11">SUM(U16:Z16)</f>
        <v>#REF!</v>
      </c>
      <c r="AC16" s="35" t="e">
        <f>U16+NPV(ProjDiscRate,V16:Z16)</f>
        <v>#REF!</v>
      </c>
      <c r="AD16" s="29"/>
      <c r="AE16" s="19"/>
    </row>
    <row r="17" spans="1:31" ht="19.5" customHeight="1" x14ac:dyDescent="0.15">
      <c r="A17" s="19"/>
      <c r="B17" s="31" t="s">
        <v>30</v>
      </c>
      <c r="C17" s="85" t="s">
        <v>40</v>
      </c>
      <c r="D17" s="86"/>
      <c r="E17" s="84" t="e">
        <f>SUMIF(Inputs!#REF!,TRUE,Inputs!#REF!)</f>
        <v>#REF!</v>
      </c>
      <c r="F17" s="33"/>
      <c r="G17" s="34">
        <v>0</v>
      </c>
      <c r="H17" s="34" t="e">
        <f>IF(Inputs!#REF!&gt;=1,'ROI Calc'!$E$17,0)</f>
        <v>#REF!</v>
      </c>
      <c r="I17" s="34" t="e">
        <f>IF(Inputs!#REF!&gt;=2,'ROI Calc'!$E$17,0)</f>
        <v>#REF!</v>
      </c>
      <c r="J17" s="34" t="e">
        <f>IF(Inputs!#REF!&gt;=3,'ROI Calc'!$E$17,0)</f>
        <v>#REF!</v>
      </c>
      <c r="K17" s="34" t="e">
        <f>IF(Inputs!#REF!&gt;=4,'ROI Calc'!$E$17,0)</f>
        <v>#REF!</v>
      </c>
      <c r="L17" s="34" t="e">
        <f>IF(Inputs!#REF!&gt;=5,'ROI Calc'!$E$17,0)</f>
        <v>#REF!</v>
      </c>
      <c r="M17" s="35"/>
      <c r="N17" s="35" t="e">
        <f t="shared" ref="N17:N25" si="12">SUM(G17:L17)</f>
        <v>#REF!</v>
      </c>
      <c r="O17" s="35" t="e">
        <f>G17+NPV(ProjDiscRate,H17:L17)</f>
        <v>#REF!</v>
      </c>
      <c r="P17" s="29"/>
      <c r="Q17" s="36">
        <v>1</v>
      </c>
      <c r="R17" s="37">
        <v>1</v>
      </c>
      <c r="S17" s="36">
        <v>1.5</v>
      </c>
      <c r="T17" s="29"/>
      <c r="U17" s="35">
        <f>IF(G17=0,,((G17*$Q17)+(G17*$R17)+(G17*$S17))/3)</f>
        <v>0</v>
      </c>
      <c r="V17" s="38" t="e">
        <f t="shared" si="10"/>
        <v>#REF!</v>
      </c>
      <c r="W17" s="38" t="e">
        <f t="shared" si="10"/>
        <v>#REF!</v>
      </c>
      <c r="X17" s="38" t="e">
        <f t="shared" si="10"/>
        <v>#REF!</v>
      </c>
      <c r="Y17" s="38" t="e">
        <f t="shared" si="10"/>
        <v>#REF!</v>
      </c>
      <c r="Z17" s="38" t="e">
        <f t="shared" si="10"/>
        <v>#REF!</v>
      </c>
      <c r="AA17" s="35"/>
      <c r="AB17" s="35" t="e">
        <f t="shared" si="11"/>
        <v>#REF!</v>
      </c>
      <c r="AC17" s="35" t="e">
        <f>U17+NPV(ProjDiscRate,V17:Z17)</f>
        <v>#REF!</v>
      </c>
      <c r="AD17" s="29"/>
      <c r="AE17" s="19"/>
    </row>
    <row r="18" spans="1:31" ht="19.5" customHeight="1" x14ac:dyDescent="0.15">
      <c r="A18" s="19"/>
      <c r="B18" s="31" t="s">
        <v>30</v>
      </c>
      <c r="C18" s="85" t="s">
        <v>41</v>
      </c>
      <c r="D18" s="86"/>
      <c r="E18" s="84" t="e">
        <f>SUMIF(Inputs!#REF!,TRUE,Inputs!#REF!)</f>
        <v>#REF!</v>
      </c>
      <c r="F18" s="33"/>
      <c r="G18" s="34" t="e">
        <f>E18</f>
        <v>#REF!</v>
      </c>
      <c r="H18" s="34">
        <v>0</v>
      </c>
      <c r="I18" s="34">
        <v>0</v>
      </c>
      <c r="J18" s="34">
        <v>0</v>
      </c>
      <c r="K18" s="34">
        <v>0</v>
      </c>
      <c r="L18" s="34">
        <v>0</v>
      </c>
      <c r="M18" s="35"/>
      <c r="N18" s="35" t="e">
        <f t="shared" si="12"/>
        <v>#REF!</v>
      </c>
      <c r="O18" s="35" t="e">
        <f t="shared" ref="O18:O25" si="13">G18+NPV(ProjDiscRate,H18:L18)</f>
        <v>#REF!</v>
      </c>
      <c r="P18" s="29"/>
      <c r="Q18" s="36">
        <v>1</v>
      </c>
      <c r="R18" s="37">
        <v>1</v>
      </c>
      <c r="S18" s="36">
        <v>1.5</v>
      </c>
      <c r="T18" s="29"/>
      <c r="U18" s="35" t="e">
        <f t="shared" si="10"/>
        <v>#REF!</v>
      </c>
      <c r="V18" s="38">
        <f t="shared" si="10"/>
        <v>0</v>
      </c>
      <c r="W18" s="38">
        <f t="shared" si="10"/>
        <v>0</v>
      </c>
      <c r="X18" s="38">
        <f t="shared" si="10"/>
        <v>0</v>
      </c>
      <c r="Y18" s="38">
        <f t="shared" si="10"/>
        <v>0</v>
      </c>
      <c r="Z18" s="38">
        <f t="shared" si="10"/>
        <v>0</v>
      </c>
      <c r="AA18" s="35"/>
      <c r="AB18" s="35" t="e">
        <f>SUM(U18:Z18)</f>
        <v>#REF!</v>
      </c>
      <c r="AC18" s="35" t="e">
        <f>U18+NPV(ProjDiscRate,V18:Z18)</f>
        <v>#REF!</v>
      </c>
      <c r="AD18" s="29"/>
      <c r="AE18" s="19"/>
    </row>
    <row r="19" spans="1:31" ht="19.5" customHeight="1" x14ac:dyDescent="0.15">
      <c r="A19" s="19"/>
      <c r="B19" s="31" t="s">
        <v>30</v>
      </c>
      <c r="C19" s="85" t="s">
        <v>42</v>
      </c>
      <c r="D19" s="86"/>
      <c r="E19" s="84" t="e">
        <f>#REF!</f>
        <v>#REF!</v>
      </c>
      <c r="F19" s="33"/>
      <c r="G19" s="34">
        <v>0</v>
      </c>
      <c r="H19" s="34" t="e">
        <f>IF(Inputs!#REF!&gt;=1,'ROI Calc'!$E$19,0)</f>
        <v>#REF!</v>
      </c>
      <c r="I19" s="34" t="e">
        <f>IF(Inputs!#REF!&gt;=2,'ROI Calc'!$E$19,0)</f>
        <v>#REF!</v>
      </c>
      <c r="J19" s="34" t="e">
        <f>IF(Inputs!#REF!&gt;=3,'ROI Calc'!$E$19,0)</f>
        <v>#REF!</v>
      </c>
      <c r="K19" s="34" t="e">
        <f>IF(Inputs!#REF!&gt;=4,'ROI Calc'!$E$19,0)</f>
        <v>#REF!</v>
      </c>
      <c r="L19" s="34" t="e">
        <f>IF(Inputs!#REF!&gt;=5,'ROI Calc'!$E$19,0)</f>
        <v>#REF!</v>
      </c>
      <c r="M19" s="35"/>
      <c r="N19" s="35" t="e">
        <f t="shared" si="12"/>
        <v>#REF!</v>
      </c>
      <c r="O19" s="35" t="e">
        <f t="shared" si="13"/>
        <v>#REF!</v>
      </c>
      <c r="P19" s="29"/>
      <c r="Q19" s="36">
        <v>1</v>
      </c>
      <c r="R19" s="37">
        <v>1</v>
      </c>
      <c r="S19" s="36">
        <v>1.5</v>
      </c>
      <c r="T19" s="29"/>
      <c r="U19" s="35">
        <f t="shared" si="10"/>
        <v>0</v>
      </c>
      <c r="V19" s="38" t="e">
        <f t="shared" si="10"/>
        <v>#REF!</v>
      </c>
      <c r="W19" s="38" t="e">
        <f t="shared" si="10"/>
        <v>#REF!</v>
      </c>
      <c r="X19" s="38" t="e">
        <f t="shared" si="10"/>
        <v>#REF!</v>
      </c>
      <c r="Y19" s="38" t="e">
        <f t="shared" si="10"/>
        <v>#REF!</v>
      </c>
      <c r="Z19" s="38" t="e">
        <f t="shared" si="10"/>
        <v>#REF!</v>
      </c>
      <c r="AA19" s="35"/>
      <c r="AB19" s="35" t="e">
        <f t="shared" si="11"/>
        <v>#REF!</v>
      </c>
      <c r="AC19" s="35" t="e">
        <f>U19+NPV(ProjDiscRate,V19:Z19)</f>
        <v>#REF!</v>
      </c>
      <c r="AD19" s="29"/>
      <c r="AE19" s="19"/>
    </row>
    <row r="20" spans="1:31" ht="36" customHeight="1" x14ac:dyDescent="0.15">
      <c r="A20" s="19"/>
      <c r="B20" s="31" t="s">
        <v>33</v>
      </c>
      <c r="C20" s="87" t="s">
        <v>33</v>
      </c>
      <c r="D20" s="88" t="s">
        <v>33</v>
      </c>
      <c r="E20" s="84" t="e">
        <f>IF(Inputs!#REF!=TRUE,#REF!,IF(Inputs!#REF!=TRUE,#REF!,0))</f>
        <v>#REF!</v>
      </c>
      <c r="F20" s="63"/>
      <c r="G20" s="34">
        <v>0</v>
      </c>
      <c r="H20" s="34" t="e">
        <f>IF(Inputs!#REF!&gt;=1,'ROI Calc'!$E$20,0)</f>
        <v>#REF!</v>
      </c>
      <c r="I20" s="34" t="e">
        <f>IF(Inputs!#REF!&gt;=2,'ROI Calc'!$E$20,0)</f>
        <v>#REF!</v>
      </c>
      <c r="J20" s="34" t="e">
        <f>IF(Inputs!#REF!&gt;=3,'ROI Calc'!$E$20,0)</f>
        <v>#REF!</v>
      </c>
      <c r="K20" s="34" t="e">
        <f>IF(Inputs!#REF!&gt;=4,'ROI Calc'!$E$20,0)</f>
        <v>#REF!</v>
      </c>
      <c r="L20" s="34" t="e">
        <f>IF(Inputs!#REF!&gt;=5,'ROI Calc'!$E$20,0)</f>
        <v>#REF!</v>
      </c>
      <c r="M20" s="35"/>
      <c r="N20" s="35" t="e">
        <f t="shared" si="12"/>
        <v>#REF!</v>
      </c>
      <c r="O20" s="35" t="e">
        <f t="shared" si="13"/>
        <v>#REF!</v>
      </c>
      <c r="P20" s="29"/>
      <c r="Q20" s="36">
        <v>0.75</v>
      </c>
      <c r="R20" s="37">
        <v>1</v>
      </c>
      <c r="S20" s="36">
        <v>1</v>
      </c>
      <c r="T20" s="29"/>
      <c r="U20" s="35">
        <f t="shared" si="10"/>
        <v>0</v>
      </c>
      <c r="V20" s="38" t="e">
        <f t="shared" si="10"/>
        <v>#REF!</v>
      </c>
      <c r="W20" s="38" t="e">
        <f t="shared" si="10"/>
        <v>#REF!</v>
      </c>
      <c r="X20" s="38" t="e">
        <f t="shared" si="10"/>
        <v>#REF!</v>
      </c>
      <c r="Y20" s="38" t="e">
        <f t="shared" si="10"/>
        <v>#REF!</v>
      </c>
      <c r="Z20" s="38" t="e">
        <f t="shared" si="10"/>
        <v>#REF!</v>
      </c>
      <c r="AA20" s="35"/>
      <c r="AB20" s="35" t="e">
        <f t="shared" si="11"/>
        <v>#REF!</v>
      </c>
      <c r="AC20" s="35" t="e">
        <f t="shared" ref="AC20:AC25" si="14">U20+NPV(ProjDiscRate,V20:Z20)</f>
        <v>#REF!</v>
      </c>
      <c r="AD20" s="29"/>
      <c r="AE20" s="19"/>
    </row>
    <row r="21" spans="1:31" ht="36" customHeight="1" x14ac:dyDescent="0.15">
      <c r="A21" s="19"/>
      <c r="B21" s="62" t="s">
        <v>34</v>
      </c>
      <c r="C21" s="87" t="s">
        <v>34</v>
      </c>
      <c r="D21" s="88" t="s">
        <v>34</v>
      </c>
      <c r="E21" s="84" t="e">
        <f>IF(Inputs!#REF!=TRUE,#REF!,IF(Inputs!#REF!=TRUE,#REF!,0))</f>
        <v>#REF!</v>
      </c>
      <c r="F21" s="63"/>
      <c r="G21" s="34">
        <v>0</v>
      </c>
      <c r="H21" s="34" t="e">
        <f>IF(Inputs!#REF!&gt;=1,'ROI Calc'!$E$21,0)</f>
        <v>#REF!</v>
      </c>
      <c r="I21" s="34" t="e">
        <f>IF(Inputs!#REF!&gt;=2,'ROI Calc'!$E$21,0)</f>
        <v>#REF!</v>
      </c>
      <c r="J21" s="34" t="e">
        <f>IF(Inputs!#REF!&gt;=3,'ROI Calc'!$E$21,0)</f>
        <v>#REF!</v>
      </c>
      <c r="K21" s="34" t="e">
        <f>IF(Inputs!#REF!&gt;=4,'ROI Calc'!$E$21,0)</f>
        <v>#REF!</v>
      </c>
      <c r="L21" s="34" t="e">
        <f>IF(Inputs!#REF!&gt;=5,'ROI Calc'!$E$21,0)</f>
        <v>#REF!</v>
      </c>
      <c r="M21" s="35"/>
      <c r="N21" s="35" t="e">
        <f t="shared" si="12"/>
        <v>#REF!</v>
      </c>
      <c r="O21" s="35" t="e">
        <f t="shared" si="13"/>
        <v>#REF!</v>
      </c>
      <c r="P21" s="29"/>
      <c r="Q21" s="36">
        <v>0.75</v>
      </c>
      <c r="R21" s="37">
        <v>1</v>
      </c>
      <c r="S21" s="36">
        <v>1</v>
      </c>
      <c r="T21" s="29"/>
      <c r="U21" s="35">
        <f t="shared" si="10"/>
        <v>0</v>
      </c>
      <c r="V21" s="38" t="e">
        <f t="shared" si="10"/>
        <v>#REF!</v>
      </c>
      <c r="W21" s="38" t="e">
        <f t="shared" si="10"/>
        <v>#REF!</v>
      </c>
      <c r="X21" s="38" t="e">
        <f t="shared" si="10"/>
        <v>#REF!</v>
      </c>
      <c r="Y21" s="38" t="e">
        <f t="shared" si="10"/>
        <v>#REF!</v>
      </c>
      <c r="Z21" s="38" t="e">
        <f t="shared" si="10"/>
        <v>#REF!</v>
      </c>
      <c r="AA21" s="35"/>
      <c r="AB21" s="35" t="e">
        <f t="shared" si="11"/>
        <v>#REF!</v>
      </c>
      <c r="AC21" s="35" t="e">
        <f t="shared" si="14"/>
        <v>#REF!</v>
      </c>
      <c r="AD21" s="29"/>
      <c r="AE21" s="19"/>
    </row>
    <row r="22" spans="1:31" ht="36" customHeight="1" x14ac:dyDescent="0.15">
      <c r="A22" s="19"/>
      <c r="B22" s="62" t="s">
        <v>43</v>
      </c>
      <c r="C22" s="85" t="s">
        <v>43</v>
      </c>
      <c r="D22" s="88" t="s">
        <v>43</v>
      </c>
      <c r="E22" s="84" t="e">
        <f>IF(Inputs!#REF!=TRUE,#REF!, IF(Inputs!#REF!=TRUE,#REF!,0))</f>
        <v>#REF!</v>
      </c>
      <c r="F22" s="63"/>
      <c r="G22" s="34">
        <v>0</v>
      </c>
      <c r="H22" s="34" t="e">
        <f>IF(Inputs!#REF!&gt;=1,'ROI Calc'!$E$22,0)</f>
        <v>#REF!</v>
      </c>
      <c r="I22" s="34" t="e">
        <f>IF(Inputs!#REF!&gt;=2,'ROI Calc'!$E$22,0)</f>
        <v>#REF!</v>
      </c>
      <c r="J22" s="34" t="e">
        <f>IF(Inputs!#REF!&gt;=3,'ROI Calc'!$E$22,0)</f>
        <v>#REF!</v>
      </c>
      <c r="K22" s="34" t="e">
        <f>IF(Inputs!#REF!&gt;=4,'ROI Calc'!$E$22,0)</f>
        <v>#REF!</v>
      </c>
      <c r="L22" s="34" t="e">
        <f>IF(Inputs!#REF!&gt;=5,'ROI Calc'!$E$22,0)</f>
        <v>#REF!</v>
      </c>
      <c r="M22" s="35"/>
      <c r="N22" s="35" t="e">
        <f t="shared" si="12"/>
        <v>#REF!</v>
      </c>
      <c r="O22" s="35" t="e">
        <f t="shared" si="13"/>
        <v>#REF!</v>
      </c>
      <c r="P22" s="29"/>
      <c r="Q22" s="41">
        <v>0.75</v>
      </c>
      <c r="R22" s="42">
        <v>1</v>
      </c>
      <c r="S22" s="41">
        <v>1</v>
      </c>
      <c r="T22" s="29"/>
      <c r="U22" s="35">
        <f t="shared" si="10"/>
        <v>0</v>
      </c>
      <c r="V22" s="38" t="e">
        <f t="shared" si="10"/>
        <v>#REF!</v>
      </c>
      <c r="W22" s="38" t="e">
        <f t="shared" si="10"/>
        <v>#REF!</v>
      </c>
      <c r="X22" s="38" t="e">
        <f t="shared" si="10"/>
        <v>#REF!</v>
      </c>
      <c r="Y22" s="38" t="e">
        <f t="shared" si="10"/>
        <v>#REF!</v>
      </c>
      <c r="Z22" s="38" t="e">
        <f t="shared" si="10"/>
        <v>#REF!</v>
      </c>
      <c r="AA22" s="35"/>
      <c r="AB22" s="35" t="e">
        <f t="shared" si="11"/>
        <v>#REF!</v>
      </c>
      <c r="AC22" s="35" t="e">
        <f t="shared" si="14"/>
        <v>#REF!</v>
      </c>
      <c r="AD22" s="29"/>
      <c r="AE22" s="19"/>
    </row>
    <row r="23" spans="1:31" ht="36" customHeight="1" x14ac:dyDescent="0.15">
      <c r="A23" s="19"/>
      <c r="B23" s="62" t="s">
        <v>35</v>
      </c>
      <c r="C23" s="87" t="s">
        <v>35</v>
      </c>
      <c r="D23" s="88" t="s">
        <v>35</v>
      </c>
      <c r="E23" s="84" t="e">
        <f>IF(Inputs!#REF!=TRUE,#REF!,IF(Inputs!#REF!=TRUE,#REF!,0))</f>
        <v>#REF!</v>
      </c>
      <c r="F23" s="63"/>
      <c r="G23" s="34">
        <v>0</v>
      </c>
      <c r="H23" s="34" t="e">
        <f>IF(Inputs!#REF!&gt;=1,'ROI Calc'!$E$23,0)</f>
        <v>#REF!</v>
      </c>
      <c r="I23" s="34" t="e">
        <f>IF(Inputs!#REF!&gt;=2,'ROI Calc'!$E$23,0)</f>
        <v>#REF!</v>
      </c>
      <c r="J23" s="34" t="e">
        <f>IF(Inputs!#REF!&gt;=3,'ROI Calc'!$E$23,0)</f>
        <v>#REF!</v>
      </c>
      <c r="K23" s="34" t="e">
        <f>IF(Inputs!#REF!&gt;=4,'ROI Calc'!$E$23,0)</f>
        <v>#REF!</v>
      </c>
      <c r="L23" s="34" t="e">
        <f>IF(Inputs!#REF!&gt;=5,'ROI Calc'!$E$23,0)</f>
        <v>#REF!</v>
      </c>
      <c r="M23" s="35"/>
      <c r="N23" s="35" t="e">
        <f t="shared" si="12"/>
        <v>#REF!</v>
      </c>
      <c r="O23" s="35" t="e">
        <f t="shared" si="13"/>
        <v>#REF!</v>
      </c>
      <c r="P23" s="29"/>
      <c r="Q23" s="41">
        <v>0.75</v>
      </c>
      <c r="R23" s="42">
        <v>1</v>
      </c>
      <c r="S23" s="41">
        <v>1</v>
      </c>
      <c r="T23" s="29"/>
      <c r="U23" s="35">
        <f t="shared" si="10"/>
        <v>0</v>
      </c>
      <c r="V23" s="38" t="e">
        <f t="shared" si="10"/>
        <v>#REF!</v>
      </c>
      <c r="W23" s="38" t="e">
        <f t="shared" si="10"/>
        <v>#REF!</v>
      </c>
      <c r="X23" s="38" t="e">
        <f t="shared" si="10"/>
        <v>#REF!</v>
      </c>
      <c r="Y23" s="38" t="e">
        <f t="shared" si="10"/>
        <v>#REF!</v>
      </c>
      <c r="Z23" s="38" t="e">
        <f t="shared" si="10"/>
        <v>#REF!</v>
      </c>
      <c r="AA23" s="35"/>
      <c r="AB23" s="35" t="e">
        <f t="shared" si="11"/>
        <v>#REF!</v>
      </c>
      <c r="AC23" s="35" t="e">
        <f t="shared" si="14"/>
        <v>#REF!</v>
      </c>
      <c r="AD23" s="29"/>
      <c r="AE23" s="19"/>
    </row>
    <row r="24" spans="1:31" ht="36" customHeight="1" x14ac:dyDescent="0.15">
      <c r="A24" s="19"/>
      <c r="B24" s="62" t="s">
        <v>36</v>
      </c>
      <c r="C24" s="85" t="s">
        <v>47</v>
      </c>
      <c r="D24" s="88" t="s">
        <v>47</v>
      </c>
      <c r="E24" s="84" t="e">
        <f>IF(Inputs!#REF!=TRUE,#REF!,IF(Inputs!#REF!=TRUE,#REF!,0))</f>
        <v>#REF!</v>
      </c>
      <c r="F24" s="63"/>
      <c r="G24" s="34">
        <v>0</v>
      </c>
      <c r="H24" s="34" t="e">
        <f>IF(Inputs!#REF!&gt;=1,'ROI Calc'!$E$24,0)</f>
        <v>#REF!</v>
      </c>
      <c r="I24" s="34" t="e">
        <f>IF(Inputs!#REF!&gt;=2,'ROI Calc'!$E$24,0)</f>
        <v>#REF!</v>
      </c>
      <c r="J24" s="34" t="e">
        <f>IF(Inputs!#REF!&gt;=3,'ROI Calc'!$E$24,0)</f>
        <v>#REF!</v>
      </c>
      <c r="K24" s="34" t="e">
        <f>IF(Inputs!#REF!&gt;=4,'ROI Calc'!$E$24,0)</f>
        <v>#REF!</v>
      </c>
      <c r="L24" s="34" t="e">
        <f>IF(Inputs!#REF!&gt;=5,'ROI Calc'!$E$24,0)</f>
        <v>#REF!</v>
      </c>
      <c r="M24" s="35"/>
      <c r="N24" s="35" t="e">
        <f t="shared" si="12"/>
        <v>#REF!</v>
      </c>
      <c r="O24" s="35" t="e">
        <f t="shared" si="13"/>
        <v>#REF!</v>
      </c>
      <c r="P24" s="29"/>
      <c r="Q24" s="41">
        <v>0.85</v>
      </c>
      <c r="R24" s="42">
        <v>1</v>
      </c>
      <c r="S24" s="41">
        <v>1</v>
      </c>
      <c r="T24" s="29"/>
      <c r="U24" s="35">
        <f t="shared" si="10"/>
        <v>0</v>
      </c>
      <c r="V24" s="38" t="e">
        <f t="shared" si="10"/>
        <v>#REF!</v>
      </c>
      <c r="W24" s="38" t="e">
        <f t="shared" si="10"/>
        <v>#REF!</v>
      </c>
      <c r="X24" s="38" t="e">
        <f t="shared" si="10"/>
        <v>#REF!</v>
      </c>
      <c r="Y24" s="38" t="e">
        <f t="shared" si="10"/>
        <v>#REF!</v>
      </c>
      <c r="Z24" s="38" t="e">
        <f t="shared" si="10"/>
        <v>#REF!</v>
      </c>
      <c r="AA24" s="35"/>
      <c r="AB24" s="35" t="e">
        <f t="shared" si="11"/>
        <v>#REF!</v>
      </c>
      <c r="AC24" s="35" t="e">
        <f t="shared" si="14"/>
        <v>#REF!</v>
      </c>
      <c r="AD24" s="29"/>
      <c r="AE24" s="19"/>
    </row>
    <row r="25" spans="1:31" ht="36" customHeight="1" x14ac:dyDescent="0.15">
      <c r="A25" s="19"/>
      <c r="B25" s="62" t="s">
        <v>37</v>
      </c>
      <c r="C25" s="87" t="s">
        <v>37</v>
      </c>
      <c r="D25" s="88" t="s">
        <v>37</v>
      </c>
      <c r="E25" s="84" t="e">
        <f>IF(Inputs!#REF!=TRUE,#REF!,IF(Inputs!#REF!=TRUE,#REF!,0))</f>
        <v>#REF!</v>
      </c>
      <c r="F25" s="63"/>
      <c r="G25" s="34">
        <v>0</v>
      </c>
      <c r="H25" s="34" t="e">
        <f>IF(Inputs!#REF!&gt;=1,'ROI Calc'!$E$25,0)</f>
        <v>#REF!</v>
      </c>
      <c r="I25" s="34" t="e">
        <f>IF(Inputs!#REF!&gt;=2,'ROI Calc'!$E$25,0)</f>
        <v>#REF!</v>
      </c>
      <c r="J25" s="34" t="e">
        <f>IF(Inputs!#REF!&gt;=3,'ROI Calc'!$E$25,0)</f>
        <v>#REF!</v>
      </c>
      <c r="K25" s="34" t="e">
        <f>IF(Inputs!#REF!&gt;=4,'ROI Calc'!$E$25,0)</f>
        <v>#REF!</v>
      </c>
      <c r="L25" s="34" t="e">
        <f>IF(Inputs!#REF!&gt;=5,'ROI Calc'!$E$25,0)</f>
        <v>#REF!</v>
      </c>
      <c r="M25" s="35"/>
      <c r="N25" s="35" t="e">
        <f t="shared" si="12"/>
        <v>#REF!</v>
      </c>
      <c r="O25" s="35" t="e">
        <f t="shared" si="13"/>
        <v>#REF!</v>
      </c>
      <c r="P25" s="29"/>
      <c r="Q25" s="41">
        <v>0.75</v>
      </c>
      <c r="R25" s="42">
        <v>1</v>
      </c>
      <c r="S25" s="41">
        <v>1</v>
      </c>
      <c r="T25" s="29"/>
      <c r="U25" s="35">
        <f t="shared" si="10"/>
        <v>0</v>
      </c>
      <c r="V25" s="38" t="e">
        <f t="shared" si="10"/>
        <v>#REF!</v>
      </c>
      <c r="W25" s="38" t="e">
        <f t="shared" si="10"/>
        <v>#REF!</v>
      </c>
      <c r="X25" s="38" t="e">
        <f t="shared" si="10"/>
        <v>#REF!</v>
      </c>
      <c r="Y25" s="38" t="e">
        <f t="shared" si="10"/>
        <v>#REF!</v>
      </c>
      <c r="Z25" s="38" t="e">
        <f t="shared" si="10"/>
        <v>#REF!</v>
      </c>
      <c r="AA25" s="35"/>
      <c r="AB25" s="35" t="e">
        <f t="shared" si="11"/>
        <v>#REF!</v>
      </c>
      <c r="AC25" s="35" t="e">
        <f t="shared" si="14"/>
        <v>#REF!</v>
      </c>
      <c r="AD25" s="29"/>
      <c r="AE25" s="19"/>
    </row>
    <row r="26" spans="1:31" ht="36" customHeight="1" x14ac:dyDescent="0.15">
      <c r="A26" s="19"/>
      <c r="B26" s="62" t="s">
        <v>38</v>
      </c>
      <c r="C26" s="87" t="s">
        <v>38</v>
      </c>
      <c r="D26" s="88" t="s">
        <v>38</v>
      </c>
      <c r="E26" s="84" t="e">
        <f>IF(Inputs!#REF!=TRUE,#REF!,IF(Inputs!#REF!=TRUE,#REF!,0))</f>
        <v>#REF!</v>
      </c>
      <c r="F26" s="63"/>
      <c r="G26" s="34">
        <v>0</v>
      </c>
      <c r="H26" s="34" t="e">
        <f>IF(Inputs!#REF!&gt;=1,'ROI Calc'!$E$26,0)</f>
        <v>#REF!</v>
      </c>
      <c r="I26" s="34" t="e">
        <f>IF(Inputs!#REF!&gt;=2,'ROI Calc'!$E$26,0)</f>
        <v>#REF!</v>
      </c>
      <c r="J26" s="34" t="e">
        <f>IF(Inputs!#REF!&gt;=3,'ROI Calc'!$E$26,0)</f>
        <v>#REF!</v>
      </c>
      <c r="K26" s="34" t="e">
        <f>IF(Inputs!#REF!&gt;=4,'ROI Calc'!$E$26,0)</f>
        <v>#REF!</v>
      </c>
      <c r="L26" s="34" t="e">
        <f>IF(Inputs!#REF!&gt;=5,'ROI Calc'!$E$26,0)</f>
        <v>#REF!</v>
      </c>
      <c r="M26" s="35"/>
      <c r="N26" s="35" t="e">
        <f>SUM(G26:L26)</f>
        <v>#REF!</v>
      </c>
      <c r="O26" s="35" t="e">
        <f>G26+NPV(ProjDiscRate,H26:L26)</f>
        <v>#REF!</v>
      </c>
      <c r="P26" s="29"/>
      <c r="Q26" s="41">
        <v>0.75</v>
      </c>
      <c r="R26" s="42">
        <v>1</v>
      </c>
      <c r="S26" s="41">
        <v>1</v>
      </c>
      <c r="T26" s="29"/>
      <c r="U26" s="35">
        <f t="shared" ref="U26:Z26" si="15">IF(G26=0,,((G26*$Q26)+(G26*$R26)+(G26*$S26))/3)</f>
        <v>0</v>
      </c>
      <c r="V26" s="38" t="e">
        <f t="shared" si="15"/>
        <v>#REF!</v>
      </c>
      <c r="W26" s="38" t="e">
        <f t="shared" si="15"/>
        <v>#REF!</v>
      </c>
      <c r="X26" s="38" t="e">
        <f t="shared" si="15"/>
        <v>#REF!</v>
      </c>
      <c r="Y26" s="38" t="e">
        <f t="shared" si="15"/>
        <v>#REF!</v>
      </c>
      <c r="Z26" s="38" t="e">
        <f t="shared" si="15"/>
        <v>#REF!</v>
      </c>
      <c r="AA26" s="35"/>
      <c r="AB26" s="35" t="e">
        <f>SUM(U26:Z26)</f>
        <v>#REF!</v>
      </c>
      <c r="AC26" s="35" t="e">
        <f>U26+NPV(ProjDiscRate,V26:Z26)</f>
        <v>#REF!</v>
      </c>
      <c r="AD26" s="29"/>
      <c r="AE26" s="19"/>
    </row>
    <row r="27" spans="1:31" x14ac:dyDescent="0.15">
      <c r="A27" s="19"/>
      <c r="B27" s="31"/>
      <c r="C27" s="40"/>
      <c r="D27" s="39"/>
      <c r="E27" s="32"/>
      <c r="F27" s="33"/>
      <c r="G27" s="35"/>
      <c r="H27" s="35"/>
      <c r="I27" s="35"/>
      <c r="J27" s="35"/>
      <c r="K27" s="35"/>
      <c r="L27" s="35"/>
      <c r="M27" s="35"/>
      <c r="N27" s="35"/>
      <c r="O27" s="35"/>
      <c r="P27" s="29"/>
      <c r="Q27" s="37"/>
      <c r="R27" s="37"/>
      <c r="S27" s="37"/>
      <c r="T27" s="29"/>
      <c r="U27" s="35"/>
      <c r="V27" s="38"/>
      <c r="W27" s="38"/>
      <c r="X27" s="38"/>
      <c r="Y27" s="38"/>
      <c r="Z27" s="38"/>
      <c r="AA27" s="35"/>
      <c r="AB27" s="35"/>
      <c r="AC27" s="35"/>
      <c r="AD27" s="29"/>
      <c r="AE27" s="19"/>
    </row>
    <row r="28" spans="1:31" x14ac:dyDescent="0.15">
      <c r="A28" s="19"/>
      <c r="B28" s="26"/>
      <c r="C28" s="26"/>
      <c r="D28" s="26"/>
      <c r="E28" s="27"/>
      <c r="F28" s="28"/>
      <c r="G28" s="29"/>
      <c r="H28" s="29"/>
      <c r="I28" s="29"/>
      <c r="J28" s="29"/>
      <c r="K28" s="29"/>
      <c r="L28" s="29"/>
      <c r="M28" s="29"/>
      <c r="N28" s="29"/>
      <c r="O28" s="29"/>
      <c r="P28" s="29"/>
      <c r="Q28" s="29"/>
      <c r="R28" s="29"/>
      <c r="S28" s="29"/>
      <c r="T28" s="29"/>
      <c r="U28" s="29"/>
      <c r="V28" s="29"/>
      <c r="W28" s="29"/>
      <c r="X28" s="29"/>
      <c r="Y28" s="29"/>
      <c r="Z28" s="29"/>
      <c r="AA28" s="29"/>
      <c r="AB28" s="29"/>
      <c r="AC28" s="29"/>
      <c r="AD28" s="29"/>
      <c r="AE28" s="19"/>
    </row>
    <row r="29" spans="1:31" ht="12.75" customHeight="1" x14ac:dyDescent="0.15">
      <c r="A29" s="19"/>
      <c r="B29" s="19"/>
      <c r="C29" s="43"/>
      <c r="D29" s="43"/>
      <c r="E29" s="44"/>
      <c r="F29" s="45"/>
      <c r="G29" s="136" t="s">
        <v>21</v>
      </c>
      <c r="H29" s="136"/>
      <c r="I29" s="136"/>
      <c r="J29" s="136"/>
      <c r="K29" s="136"/>
      <c r="L29" s="136"/>
      <c r="M29" s="19"/>
      <c r="N29" s="19"/>
      <c r="O29" s="19"/>
      <c r="P29" s="19"/>
      <c r="Q29" s="19"/>
      <c r="R29" s="19"/>
      <c r="S29" s="19"/>
      <c r="T29" s="19"/>
      <c r="U29" s="19"/>
      <c r="V29" s="19"/>
      <c r="W29" s="19"/>
      <c r="X29" s="19"/>
      <c r="Y29" s="19"/>
      <c r="Z29" s="19"/>
      <c r="AA29" s="19"/>
      <c r="AB29" s="19"/>
      <c r="AC29" s="19"/>
      <c r="AD29" s="19"/>
      <c r="AE29" s="19"/>
    </row>
    <row r="30" spans="1:31" x14ac:dyDescent="0.15">
      <c r="A30" s="19"/>
      <c r="B30" s="19"/>
      <c r="C30" s="43"/>
      <c r="D30" s="43"/>
      <c r="E30" s="44"/>
      <c r="F30" s="45"/>
      <c r="G30" s="46"/>
      <c r="H30" s="46"/>
      <c r="I30" s="46"/>
      <c r="J30" s="46"/>
      <c r="K30" s="46"/>
      <c r="L30" s="46"/>
      <c r="M30" s="19"/>
      <c r="N30" s="19"/>
      <c r="O30" s="19"/>
      <c r="P30" s="19"/>
      <c r="Q30" s="19"/>
      <c r="R30" s="19"/>
      <c r="S30" s="19"/>
      <c r="T30" s="19"/>
      <c r="U30" s="35">
        <f>SUM(U21:U27)</f>
        <v>0</v>
      </c>
      <c r="V30" s="35" t="e">
        <f>SUM(V21:V27)</f>
        <v>#REF!</v>
      </c>
      <c r="W30" s="19"/>
      <c r="X30" s="19"/>
      <c r="Y30" s="19"/>
      <c r="Z30" s="19"/>
      <c r="AA30" s="19"/>
      <c r="AB30" s="19"/>
      <c r="AC30" s="38"/>
      <c r="AD30" s="19"/>
      <c r="AE30" s="19"/>
    </row>
    <row r="31" spans="1:31" ht="24" x14ac:dyDescent="0.15">
      <c r="A31" s="19"/>
      <c r="B31" s="19"/>
      <c r="C31" s="43"/>
      <c r="D31" s="47"/>
      <c r="E31" s="48" t="s">
        <v>22</v>
      </c>
      <c r="F31" s="49" t="s">
        <v>23</v>
      </c>
      <c r="G31" s="49" t="s">
        <v>24</v>
      </c>
      <c r="H31" s="50"/>
      <c r="I31" s="19"/>
      <c r="J31" s="19"/>
      <c r="K31" s="19"/>
      <c r="L31" s="19"/>
      <c r="M31" s="19"/>
      <c r="N31" s="19"/>
      <c r="O31" s="19"/>
      <c r="P31" s="19"/>
      <c r="Q31" s="19"/>
      <c r="R31" s="19"/>
      <c r="S31" s="19"/>
      <c r="T31" s="19"/>
      <c r="U31" s="19"/>
      <c r="V31" s="19"/>
      <c r="W31" s="19"/>
      <c r="X31" s="19"/>
      <c r="Y31" s="19"/>
      <c r="Z31" s="19"/>
      <c r="AA31" s="19"/>
      <c r="AB31" s="19"/>
      <c r="AC31" s="19"/>
      <c r="AD31" s="19"/>
      <c r="AE31" s="19"/>
    </row>
    <row r="32" spans="1:31" x14ac:dyDescent="0.15">
      <c r="A32" s="8"/>
      <c r="B32" s="8"/>
      <c r="C32" s="51"/>
      <c r="D32" s="52" t="s">
        <v>25</v>
      </c>
      <c r="E32" s="8"/>
      <c r="F32" s="8"/>
      <c r="G32" s="8"/>
      <c r="H32" s="53"/>
      <c r="I32" s="8"/>
      <c r="J32" s="8"/>
      <c r="K32" s="8"/>
      <c r="L32" s="8"/>
      <c r="M32" s="8"/>
      <c r="N32" s="8"/>
      <c r="O32" s="8"/>
      <c r="P32" s="8"/>
      <c r="Q32" s="8"/>
      <c r="R32" s="8"/>
      <c r="S32" s="8"/>
      <c r="T32" s="8"/>
      <c r="U32" s="8"/>
      <c r="V32" s="8"/>
      <c r="W32" s="8"/>
      <c r="X32" s="8"/>
      <c r="Y32" s="8"/>
      <c r="Z32" s="8"/>
      <c r="AA32" s="8"/>
      <c r="AB32" s="8"/>
      <c r="AC32" s="8"/>
      <c r="AD32" s="8"/>
      <c r="AE32" s="8"/>
    </row>
    <row r="33" spans="1:31" x14ac:dyDescent="0.15">
      <c r="A33" s="8"/>
      <c r="B33" s="8"/>
      <c r="C33" s="51"/>
      <c r="D33" s="52" t="s">
        <v>26</v>
      </c>
      <c r="E33" s="54">
        <v>1</v>
      </c>
      <c r="F33" s="54">
        <v>1</v>
      </c>
      <c r="G33" s="54">
        <v>1.1000000000000001</v>
      </c>
      <c r="H33" s="55">
        <f>AVERAGE(E33:G33)</f>
        <v>1.0333333333333334</v>
      </c>
      <c r="I33" s="8"/>
      <c r="J33" s="8"/>
      <c r="K33" s="8"/>
      <c r="L33" s="8"/>
      <c r="M33" s="8"/>
      <c r="N33" s="8"/>
      <c r="O33" s="8"/>
      <c r="P33" s="8"/>
      <c r="Q33" s="8"/>
      <c r="R33" s="8"/>
      <c r="S33" s="8"/>
      <c r="T33" s="8"/>
      <c r="U33" s="8"/>
      <c r="V33" s="8"/>
      <c r="W33" s="8"/>
      <c r="X33" s="8"/>
      <c r="Y33" s="8"/>
      <c r="Z33" s="8"/>
      <c r="AA33" s="8"/>
      <c r="AB33" s="8"/>
      <c r="AC33" s="8"/>
      <c r="AD33" s="8"/>
      <c r="AE33" s="8"/>
    </row>
    <row r="34" spans="1:31" x14ac:dyDescent="0.15">
      <c r="A34" s="8"/>
      <c r="B34" s="8"/>
      <c r="C34" s="51"/>
      <c r="D34" s="52" t="s">
        <v>27</v>
      </c>
      <c r="E34" s="54">
        <v>1</v>
      </c>
      <c r="F34" s="54">
        <v>1</v>
      </c>
      <c r="G34" s="54">
        <v>1.5</v>
      </c>
      <c r="H34" s="55">
        <f>AVERAGE(E34:G34)</f>
        <v>1.1666666666666667</v>
      </c>
      <c r="I34" s="8"/>
      <c r="J34" s="8"/>
      <c r="K34" s="8"/>
      <c r="L34" s="8"/>
      <c r="M34" s="8"/>
      <c r="N34" s="8"/>
      <c r="O34" s="8"/>
      <c r="P34" s="8"/>
      <c r="Q34" s="8"/>
      <c r="R34" s="8"/>
      <c r="S34" s="8"/>
      <c r="T34" s="8"/>
      <c r="U34" s="8"/>
      <c r="V34" s="8"/>
      <c r="W34" s="8"/>
      <c r="X34" s="8"/>
      <c r="Y34" s="8"/>
      <c r="Z34" s="8"/>
      <c r="AA34" s="8"/>
      <c r="AB34" s="8"/>
      <c r="AC34" s="8"/>
      <c r="AD34" s="8"/>
      <c r="AE34" s="8"/>
    </row>
    <row r="35" spans="1:31" x14ac:dyDescent="0.15">
      <c r="A35" s="8"/>
      <c r="B35" s="8"/>
      <c r="C35" s="8"/>
      <c r="D35" s="56" t="s">
        <v>28</v>
      </c>
      <c r="E35" s="57">
        <v>1</v>
      </c>
      <c r="F35" s="57">
        <v>1</v>
      </c>
      <c r="G35" s="57">
        <v>2</v>
      </c>
      <c r="H35" s="58">
        <f>AVERAGE(E35:G35)</f>
        <v>1.3333333333333333</v>
      </c>
      <c r="I35" s="8"/>
      <c r="J35" s="8"/>
      <c r="K35" s="8"/>
      <c r="L35" s="8"/>
      <c r="M35" s="8"/>
      <c r="N35" s="8"/>
      <c r="O35" s="8"/>
      <c r="P35" s="8"/>
      <c r="Q35" s="8"/>
      <c r="R35" s="8"/>
      <c r="S35" s="8"/>
      <c r="T35" s="8"/>
      <c r="U35" s="8"/>
      <c r="V35" s="8"/>
      <c r="W35" s="8"/>
      <c r="X35" s="8"/>
      <c r="Y35" s="8"/>
      <c r="Z35" s="8"/>
      <c r="AA35" s="8"/>
      <c r="AB35" s="8"/>
      <c r="AC35" s="8"/>
      <c r="AD35" s="8"/>
      <c r="AE35" s="8"/>
    </row>
    <row r="36" spans="1:31" x14ac:dyDescent="0.15">
      <c r="A36" s="8"/>
      <c r="B36" s="8"/>
      <c r="C36" s="8"/>
      <c r="D36" s="51"/>
      <c r="E36" s="10"/>
      <c r="F36" s="11"/>
      <c r="G36" s="8"/>
      <c r="H36" s="8"/>
      <c r="I36" s="8"/>
      <c r="J36" s="8"/>
      <c r="K36" s="8"/>
      <c r="L36" s="8"/>
      <c r="M36" s="8"/>
      <c r="N36" s="8"/>
      <c r="O36" s="8"/>
      <c r="P36" s="8"/>
      <c r="Q36" s="8"/>
      <c r="R36" s="8"/>
      <c r="S36" s="8"/>
      <c r="T36" s="8"/>
      <c r="U36" s="8"/>
      <c r="V36" s="8"/>
      <c r="W36" s="8"/>
      <c r="X36" s="8"/>
      <c r="Y36" s="8"/>
      <c r="Z36" s="8"/>
      <c r="AA36" s="8"/>
      <c r="AB36" s="8"/>
      <c r="AC36" s="8"/>
      <c r="AD36" s="8"/>
      <c r="AE36" s="8"/>
    </row>
    <row r="37" spans="1:31" ht="24" x14ac:dyDescent="0.15">
      <c r="A37" s="8"/>
      <c r="B37" s="8"/>
      <c r="C37" s="8"/>
      <c r="D37" s="59"/>
      <c r="E37" s="48" t="s">
        <v>22</v>
      </c>
      <c r="F37" s="49" t="s">
        <v>23</v>
      </c>
      <c r="G37" s="49" t="s">
        <v>24</v>
      </c>
      <c r="H37" s="60"/>
      <c r="I37" s="8"/>
      <c r="J37" s="8"/>
      <c r="K37" s="8"/>
      <c r="L37" s="8"/>
      <c r="M37" s="8"/>
      <c r="N37" s="8"/>
      <c r="O37" s="8"/>
      <c r="P37" s="8"/>
      <c r="Q37" s="8"/>
      <c r="R37" s="8"/>
      <c r="S37" s="8"/>
      <c r="T37" s="8"/>
      <c r="U37" s="8"/>
      <c r="V37" s="8"/>
      <c r="W37" s="8"/>
      <c r="X37" s="8"/>
      <c r="Y37" s="8"/>
      <c r="Z37" s="8"/>
      <c r="AA37" s="8"/>
      <c r="AB37" s="8"/>
      <c r="AC37" s="8"/>
      <c r="AD37" s="8"/>
      <c r="AE37" s="8"/>
    </row>
    <row r="38" spans="1:31" x14ac:dyDescent="0.15">
      <c r="A38" s="8"/>
      <c r="B38" s="8"/>
      <c r="C38" s="8"/>
      <c r="D38" s="52" t="s">
        <v>29</v>
      </c>
      <c r="E38" s="8"/>
      <c r="F38" s="8"/>
      <c r="G38" s="8"/>
      <c r="H38" s="53"/>
      <c r="I38" s="8"/>
      <c r="J38" s="8"/>
      <c r="K38" s="8"/>
      <c r="L38" s="8"/>
      <c r="M38" s="8"/>
      <c r="N38" s="8"/>
      <c r="O38" s="8"/>
      <c r="P38" s="8"/>
      <c r="Q38" s="8"/>
      <c r="R38" s="8"/>
      <c r="S38" s="8"/>
      <c r="T38" s="8"/>
      <c r="U38" s="8"/>
      <c r="V38" s="8"/>
      <c r="W38" s="8"/>
      <c r="X38" s="8"/>
      <c r="Y38" s="8"/>
      <c r="Z38" s="8"/>
      <c r="AA38" s="8"/>
      <c r="AB38" s="8"/>
      <c r="AC38" s="8"/>
      <c r="AD38" s="8"/>
      <c r="AE38" s="8"/>
    </row>
    <row r="39" spans="1:31" x14ac:dyDescent="0.15">
      <c r="A39" s="8"/>
      <c r="B39" s="8"/>
      <c r="C39" s="51"/>
      <c r="D39" s="52" t="s">
        <v>26</v>
      </c>
      <c r="E39" s="54">
        <v>0.85</v>
      </c>
      <c r="F39" s="54">
        <v>1</v>
      </c>
      <c r="G39" s="54">
        <v>1</v>
      </c>
      <c r="H39" s="55">
        <f>AVERAGE(E39:G39)</f>
        <v>0.95000000000000007</v>
      </c>
      <c r="I39" s="8"/>
      <c r="J39" s="8"/>
      <c r="K39" s="8"/>
      <c r="L39" s="8"/>
      <c r="M39" s="8"/>
      <c r="N39" s="8"/>
      <c r="O39" s="8"/>
      <c r="P39" s="8"/>
      <c r="Q39" s="8"/>
      <c r="R39" s="8"/>
      <c r="S39" s="8"/>
      <c r="T39" s="8"/>
      <c r="U39" s="8"/>
      <c r="V39" s="8"/>
      <c r="W39" s="8"/>
      <c r="X39" s="8"/>
      <c r="Y39" s="8"/>
      <c r="Z39" s="8"/>
      <c r="AA39" s="8"/>
      <c r="AB39" s="8"/>
      <c r="AC39" s="8"/>
      <c r="AD39" s="8"/>
      <c r="AE39" s="8"/>
    </row>
    <row r="40" spans="1:31" x14ac:dyDescent="0.15">
      <c r="A40" s="8"/>
      <c r="B40" s="8"/>
      <c r="C40" s="51"/>
      <c r="D40" s="52" t="s">
        <v>27</v>
      </c>
      <c r="E40" s="54">
        <v>0.75</v>
      </c>
      <c r="F40" s="54">
        <v>1</v>
      </c>
      <c r="G40" s="54">
        <v>1</v>
      </c>
      <c r="H40" s="55">
        <f>AVERAGE(E40:G40)</f>
        <v>0.91666666666666663</v>
      </c>
      <c r="I40" s="8"/>
      <c r="J40" s="8"/>
      <c r="K40" s="8"/>
      <c r="L40" s="8"/>
      <c r="M40" s="8"/>
      <c r="N40" s="8"/>
      <c r="O40" s="8"/>
      <c r="P40" s="8"/>
      <c r="Q40" s="8"/>
      <c r="R40" s="8"/>
      <c r="S40" s="8"/>
      <c r="T40" s="8"/>
      <c r="U40" s="8"/>
      <c r="V40" s="8"/>
      <c r="W40" s="8"/>
      <c r="X40" s="8"/>
      <c r="Y40" s="8"/>
      <c r="Z40" s="8"/>
      <c r="AA40" s="8"/>
      <c r="AB40" s="8"/>
      <c r="AC40" s="8"/>
      <c r="AD40" s="8"/>
      <c r="AE40" s="8"/>
    </row>
    <row r="41" spans="1:31" x14ac:dyDescent="0.15">
      <c r="A41" s="8"/>
      <c r="B41" s="8"/>
      <c r="C41" s="51"/>
      <c r="D41" s="56" t="s">
        <v>28</v>
      </c>
      <c r="E41" s="57">
        <v>0.5</v>
      </c>
      <c r="F41" s="57">
        <v>1</v>
      </c>
      <c r="G41" s="57">
        <v>1</v>
      </c>
      <c r="H41" s="58">
        <f>AVERAGE(E41:G41)</f>
        <v>0.83333333333333337</v>
      </c>
      <c r="I41" s="8"/>
      <c r="J41" s="8"/>
      <c r="K41" s="8"/>
      <c r="L41" s="8"/>
      <c r="M41" s="8"/>
      <c r="N41" s="8"/>
      <c r="O41" s="8"/>
      <c r="P41" s="8"/>
      <c r="Q41" s="8"/>
      <c r="R41" s="8"/>
      <c r="S41" s="8"/>
      <c r="T41" s="8"/>
      <c r="U41" s="8"/>
      <c r="V41" s="8"/>
      <c r="W41" s="8"/>
      <c r="X41" s="8"/>
      <c r="Y41" s="8"/>
      <c r="Z41" s="8"/>
      <c r="AA41" s="8"/>
      <c r="AB41" s="8"/>
      <c r="AC41" s="8"/>
      <c r="AD41" s="8"/>
      <c r="AE41" s="8"/>
    </row>
    <row r="42" spans="1:31" x14ac:dyDescent="0.15">
      <c r="A42" s="8"/>
      <c r="B42" s="8"/>
      <c r="C42" s="51"/>
      <c r="D42" s="61"/>
      <c r="E42" s="10"/>
      <c r="F42" s="11"/>
      <c r="G42" s="8"/>
      <c r="H42" s="8"/>
      <c r="I42" s="8"/>
      <c r="J42" s="8"/>
      <c r="K42" s="8"/>
      <c r="L42" s="8"/>
      <c r="M42" s="8"/>
      <c r="N42" s="8"/>
      <c r="O42" s="8"/>
      <c r="P42" s="8"/>
      <c r="Q42" s="8"/>
      <c r="R42" s="8"/>
      <c r="S42" s="8"/>
      <c r="T42" s="8"/>
      <c r="U42" s="8"/>
      <c r="V42" s="8"/>
      <c r="W42" s="8"/>
      <c r="X42" s="8"/>
      <c r="Y42" s="8"/>
      <c r="Z42" s="8"/>
      <c r="AA42" s="8"/>
      <c r="AB42" s="8"/>
      <c r="AC42" s="8"/>
      <c r="AD42" s="8"/>
      <c r="AE42" s="8"/>
    </row>
    <row r="43" spans="1:31" x14ac:dyDescent="0.15">
      <c r="A43" s="8"/>
      <c r="B43" s="8"/>
      <c r="C43" s="51"/>
      <c r="D43" s="61"/>
      <c r="E43" s="10"/>
      <c r="F43" s="11"/>
      <c r="G43" s="8"/>
      <c r="H43" s="8"/>
      <c r="I43" s="8"/>
      <c r="J43" s="8"/>
      <c r="K43" s="8"/>
      <c r="L43" s="8"/>
      <c r="M43" s="8"/>
      <c r="N43" s="8"/>
      <c r="O43" s="8"/>
      <c r="P43" s="8"/>
      <c r="Q43" s="8"/>
      <c r="R43" s="8"/>
      <c r="S43" s="8"/>
      <c r="T43" s="8"/>
      <c r="U43" s="8"/>
      <c r="V43" s="8"/>
      <c r="W43" s="8"/>
      <c r="X43" s="8"/>
      <c r="Y43" s="8"/>
      <c r="Z43" s="8"/>
      <c r="AA43" s="8"/>
      <c r="AB43" s="8"/>
      <c r="AC43" s="8"/>
      <c r="AD43" s="8"/>
      <c r="AE43" s="8"/>
    </row>
    <row r="44" spans="1:31" ht="12.75" customHeight="1" x14ac:dyDescent="0.15">
      <c r="A44" s="8"/>
      <c r="B44" s="137"/>
      <c r="C44" s="137"/>
      <c r="D44" s="137"/>
      <c r="E44" s="137"/>
      <c r="F44" s="137"/>
      <c r="G44" s="137"/>
      <c r="H44" s="137"/>
      <c r="I44" s="137"/>
      <c r="J44" s="137"/>
      <c r="K44" s="137"/>
      <c r="L44" s="137"/>
      <c r="M44" s="8"/>
      <c r="N44" s="8"/>
      <c r="O44" s="8"/>
      <c r="P44" s="8"/>
      <c r="Q44" s="8"/>
      <c r="R44" s="8"/>
      <c r="S44" s="8"/>
      <c r="T44" s="8"/>
      <c r="U44" s="8"/>
      <c r="V44" s="8"/>
      <c r="W44" s="8"/>
      <c r="X44" s="8"/>
      <c r="Y44" s="8"/>
      <c r="Z44" s="8"/>
      <c r="AA44" s="8"/>
      <c r="AB44" s="8"/>
      <c r="AC44" s="8"/>
      <c r="AD44" s="8"/>
      <c r="AE44" s="8"/>
    </row>
  </sheetData>
  <sheetProtection selectLockedCells="1" selectUnlockedCells="1"/>
  <customSheetViews>
    <customSheetView guid="{566A5BD7-613A-4715-8B39-0A53EE3D96F0}" hiddenColumns="1" state="hidden">
      <pane xSplit="5" ySplit="11" topLeftCell="F12" activePane="bottomRight" state="frozenSplit"/>
      <selection pane="bottomRight" activeCell="C1" sqref="C1"/>
      <pageMargins left="0.7" right="0.7" top="0.75" bottom="0.75" header="0.3" footer="0.3"/>
    </customSheetView>
  </customSheetViews>
  <mergeCells count="6">
    <mergeCell ref="Q13:S13"/>
    <mergeCell ref="U13:AC13"/>
    <mergeCell ref="G29:L29"/>
    <mergeCell ref="B44:L44"/>
    <mergeCell ref="C13:E13"/>
    <mergeCell ref="F13:O13"/>
  </mergeCells>
  <phoneticPr fontId="8" type="noConversion"/>
  <dataValidations count="2">
    <dataValidation type="list" allowBlank="1" showInputMessage="1" showErrorMessage="1" sqref="B16:B19 B27" xr:uid="{00000000-0002-0000-0200-000000000000}">
      <formula1>$E$4:$E$9</formula1>
    </dataValidation>
    <dataValidation type="list" allowBlank="1" showInputMessage="1" showErrorMessage="1" sqref="B20:B26" xr:uid="{00000000-0002-0000-0200-000001000000}">
      <formula1>$E$4:$E$11</formula1>
    </dataValidation>
  </dataValidations>
  <pageMargins left="0.75" right="0.75" top="1" bottom="1" header="0.5" footer="0.5"/>
  <pageSetup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584AB-CBA7-D64B-A13F-8CB12857CE67}">
  <sheetPr>
    <tabColor theme="5"/>
  </sheetPr>
  <dimension ref="A1:B8"/>
  <sheetViews>
    <sheetView workbookViewId="0">
      <selection activeCell="C60" sqref="C60"/>
    </sheetView>
  </sheetViews>
  <sheetFormatPr baseColWidth="10" defaultColWidth="11.5" defaultRowHeight="13" x14ac:dyDescent="0.15"/>
  <cols>
    <col min="1" max="1" width="24" bestFit="1" customWidth="1"/>
    <col min="2" max="2" width="12.6640625" bestFit="1" customWidth="1"/>
  </cols>
  <sheetData>
    <row r="1" spans="1:2" x14ac:dyDescent="0.15">
      <c r="A1" s="97" t="s">
        <v>52</v>
      </c>
      <c r="B1" s="97" t="s">
        <v>53</v>
      </c>
    </row>
    <row r="2" spans="1:2" x14ac:dyDescent="0.15">
      <c r="A2" s="96" t="s">
        <v>59</v>
      </c>
      <c r="B2" s="98">
        <v>5110000</v>
      </c>
    </row>
    <row r="3" spans="1:2" x14ac:dyDescent="0.15">
      <c r="A3" s="96" t="s">
        <v>54</v>
      </c>
      <c r="B3" s="99">
        <v>4350000</v>
      </c>
    </row>
    <row r="4" spans="1:2" x14ac:dyDescent="0.15">
      <c r="A4" s="96" t="s">
        <v>55</v>
      </c>
      <c r="B4" s="98">
        <v>4410000</v>
      </c>
    </row>
    <row r="5" spans="1:2" x14ac:dyDescent="0.15">
      <c r="A5" s="96" t="s">
        <v>56</v>
      </c>
      <c r="B5" s="98">
        <v>3630000</v>
      </c>
    </row>
    <row r="6" spans="1:2" x14ac:dyDescent="0.15">
      <c r="A6" s="96" t="s">
        <v>57</v>
      </c>
      <c r="B6" s="98">
        <v>2650000</v>
      </c>
    </row>
    <row r="7" spans="1:2" x14ac:dyDescent="0.15">
      <c r="A7" s="96" t="s">
        <v>58</v>
      </c>
      <c r="B7" s="98">
        <v>2740000</v>
      </c>
    </row>
    <row r="8" spans="1:2" x14ac:dyDescent="0.15">
      <c r="B8"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Inputs</vt:lpstr>
      <vt:lpstr>ROI Calc</vt:lpstr>
      <vt:lpstr>SOURCE VALUES</vt:lpstr>
      <vt:lpstr>Inputs!Print_Area</vt:lpstr>
      <vt:lpstr>SizeofOrg</vt:lpstr>
    </vt:vector>
  </TitlesOfParts>
  <Manager/>
  <Company>GRC 20/20 Research,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 Burd</cp:lastModifiedBy>
  <cp:lastPrinted>2017-08-01T14:53:19Z</cp:lastPrinted>
  <dcterms:created xsi:type="dcterms:W3CDTF">2006-10-05T20:14:00Z</dcterms:created>
  <dcterms:modified xsi:type="dcterms:W3CDTF">2024-02-12T21:19:08Z</dcterms:modified>
  <cp:category/>
</cp:coreProperties>
</file>